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3275" windowHeight="10740"/>
  </bookViews>
  <sheets>
    <sheet name="Page 1-A" sheetId="1" r:id="rId1"/>
    <sheet name="Page 2-A" sheetId="9" r:id="rId2"/>
    <sheet name="Page 1-P" sheetId="10" r:id="rId3"/>
    <sheet name="Page 2-P" sheetId="12" r:id="rId4"/>
    <sheet name="Table 7.1" sheetId="3" r:id="rId5"/>
    <sheet name="Table 7.2" sheetId="6" r:id="rId6"/>
  </sheets>
  <definedNames>
    <definedName name="_xlnm.Print_Area" localSheetId="0">'Page 1-A'!$B$2:$I$66</definedName>
    <definedName name="_xlnm.Print_Area" localSheetId="2">'Page 1-P'!$B$2:$I$66</definedName>
    <definedName name="_xlnm.Print_Area" localSheetId="1">'Page 2-A'!$B$2:$I$60</definedName>
    <definedName name="_xlnm.Print_Area" localSheetId="3">'Page 2-P'!$B$2:$I$60</definedName>
    <definedName name="_xlnm.Print_Area" localSheetId="4">'Table 7.1'!$I$2:$L$40</definedName>
    <definedName name="_xlnm.Print_Area" localSheetId="5">'Table 7.2'!$I$2:$L$40</definedName>
  </definedNames>
  <calcPr calcId="125725"/>
</workbook>
</file>

<file path=xl/calcChain.xml><?xml version="1.0" encoding="utf-8"?>
<calcChain xmlns="http://schemas.openxmlformats.org/spreadsheetml/2006/main">
  <c r="D55" i="12"/>
  <c r="E55" s="1"/>
  <c r="D44"/>
  <c r="I19" i="10"/>
  <c r="H19"/>
  <c r="D55" i="9"/>
  <c r="D44"/>
  <c r="E44" s="1"/>
  <c r="G9"/>
  <c r="G10"/>
  <c r="G11"/>
  <c r="G12"/>
  <c r="G13"/>
  <c r="G8"/>
  <c r="C9"/>
  <c r="C10"/>
  <c r="C11"/>
  <c r="C12"/>
  <c r="C13"/>
  <c r="G9" i="12"/>
  <c r="G10"/>
  <c r="G11"/>
  <c r="G12"/>
  <c r="G13"/>
  <c r="G8"/>
  <c r="C8" i="9"/>
  <c r="C9" i="12"/>
  <c r="C10"/>
  <c r="C11"/>
  <c r="C12"/>
  <c r="C13"/>
  <c r="C8"/>
  <c r="S9"/>
  <c r="T10"/>
  <c r="O5" i="9"/>
  <c r="R8"/>
  <c r="T10"/>
  <c r="S9"/>
  <c r="Q7"/>
  <c r="P6"/>
  <c r="AC3"/>
  <c r="AP3"/>
  <c r="BC3"/>
  <c r="BP3"/>
  <c r="CC3"/>
  <c r="Q7" i="12"/>
  <c r="P6"/>
  <c r="R8"/>
  <c r="O5"/>
  <c r="AC3"/>
  <c r="AP3"/>
  <c r="BC3"/>
  <c r="BP3"/>
  <c r="CC3"/>
  <c r="L6" i="6"/>
  <c r="L7"/>
  <c r="L8"/>
  <c r="L9"/>
  <c r="L10"/>
  <c r="L12"/>
  <c r="L13"/>
  <c r="L14"/>
  <c r="L16"/>
  <c r="L18"/>
  <c r="L19"/>
  <c r="L20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5"/>
  <c r="L8" i="3"/>
  <c r="L10"/>
  <c r="L11"/>
  <c r="L12"/>
  <c r="L13"/>
  <c r="L14"/>
  <c r="L16"/>
  <c r="L17"/>
  <c r="L18"/>
  <c r="L19"/>
  <c r="L20"/>
  <c r="L22"/>
  <c r="L23"/>
  <c r="L24"/>
  <c r="L25"/>
  <c r="L26"/>
  <c r="L28"/>
  <c r="L29"/>
  <c r="L32"/>
  <c r="L33"/>
  <c r="L34"/>
  <c r="L35"/>
  <c r="L36"/>
  <c r="L37"/>
  <c r="L38"/>
  <c r="L40"/>
  <c r="L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5"/>
  <c r="C2" i="12"/>
  <c r="H9"/>
  <c r="H10"/>
  <c r="I10" s="1"/>
  <c r="H11"/>
  <c r="H12"/>
  <c r="I12" s="1"/>
  <c r="H13"/>
  <c r="H8"/>
  <c r="I8" s="1"/>
  <c r="D9"/>
  <c r="E9" s="1"/>
  <c r="D10"/>
  <c r="E10" s="1"/>
  <c r="D11"/>
  <c r="E11" s="1"/>
  <c r="D12"/>
  <c r="E12" s="1"/>
  <c r="D13"/>
  <c r="E13" s="1"/>
  <c r="D8"/>
  <c r="E8" s="1"/>
  <c r="G11" i="6"/>
  <c r="L11" s="1"/>
  <c r="G15"/>
  <c r="L15" s="1"/>
  <c r="G17"/>
  <c r="L17" s="1"/>
  <c r="G21"/>
  <c r="L21" s="1"/>
  <c r="G6" i="3"/>
  <c r="L6" s="1"/>
  <c r="G7"/>
  <c r="L7" s="1"/>
  <c r="G9"/>
  <c r="L9" s="1"/>
  <c r="G15"/>
  <c r="L15" s="1"/>
  <c r="G21"/>
  <c r="L21" s="1"/>
  <c r="G27"/>
  <c r="L27" s="1"/>
  <c r="G30"/>
  <c r="L30" s="1"/>
  <c r="G31"/>
  <c r="L31" s="1"/>
  <c r="G39"/>
  <c r="L39" s="1"/>
  <c r="E44" i="12"/>
  <c r="G12" i="10"/>
  <c r="G13"/>
  <c r="G14"/>
  <c r="G15"/>
  <c r="G16"/>
  <c r="G17"/>
  <c r="G18"/>
  <c r="C2" i="9"/>
  <c r="D8"/>
  <c r="E8"/>
  <c r="O12" s="1"/>
  <c r="H8"/>
  <c r="D9"/>
  <c r="E9" s="1"/>
  <c r="H9"/>
  <c r="D10"/>
  <c r="E10"/>
  <c r="Q12" s="1"/>
  <c r="H10"/>
  <c r="D11"/>
  <c r="E11" s="1"/>
  <c r="H11"/>
  <c r="I11" s="1"/>
  <c r="D12"/>
  <c r="E12"/>
  <c r="S12" s="1"/>
  <c r="H12"/>
  <c r="I12" s="1"/>
  <c r="D13"/>
  <c r="E13" s="1"/>
  <c r="H13"/>
  <c r="I13" s="1"/>
  <c r="E55"/>
  <c r="G12" i="1"/>
  <c r="G19"/>
  <c r="G13"/>
  <c r="G14"/>
  <c r="G15"/>
  <c r="G16"/>
  <c r="G17"/>
  <c r="G18"/>
  <c r="H19"/>
  <c r="I19"/>
  <c r="I44" i="12"/>
  <c r="G44" s="1"/>
  <c r="H44"/>
  <c r="I44" i="9"/>
  <c r="G44" s="1"/>
  <c r="H44"/>
  <c r="I55"/>
  <c r="I55" i="12"/>
  <c r="H55" i="9"/>
  <c r="G55" s="1"/>
  <c r="H55" i="12"/>
  <c r="I10" i="9"/>
  <c r="V7" s="1"/>
  <c r="I8"/>
  <c r="H18" s="1"/>
  <c r="I13" i="12"/>
  <c r="D23" s="1"/>
  <c r="I11"/>
  <c r="D21" s="1"/>
  <c r="I9"/>
  <c r="C19"/>
  <c r="G55"/>
  <c r="F18" i="9"/>
  <c r="G19" i="10"/>
  <c r="F23" i="12"/>
  <c r="V10"/>
  <c r="BI10" s="1"/>
  <c r="C23"/>
  <c r="E21"/>
  <c r="V8"/>
  <c r="H21"/>
  <c r="F19"/>
  <c r="V6"/>
  <c r="BI6"/>
  <c r="H19"/>
  <c r="H30" i="9"/>
  <c r="H28"/>
  <c r="H29"/>
  <c r="H33"/>
  <c r="H31"/>
  <c r="E28"/>
  <c r="E33"/>
  <c r="E32"/>
  <c r="E29"/>
  <c r="E31"/>
  <c r="C33"/>
  <c r="C29"/>
  <c r="C30"/>
  <c r="C31"/>
  <c r="C32"/>
  <c r="C20"/>
  <c r="O7" s="1"/>
  <c r="F20"/>
  <c r="I20"/>
  <c r="H20"/>
  <c r="S7"/>
  <c r="D20"/>
  <c r="BI8" i="12"/>
  <c r="CI10"/>
  <c r="CI8"/>
  <c r="CI6"/>
  <c r="AV8"/>
  <c r="AV6"/>
  <c r="AV10"/>
  <c r="E19"/>
  <c r="I19"/>
  <c r="E23"/>
  <c r="H23"/>
  <c r="BV8"/>
  <c r="AI8"/>
  <c r="BV6"/>
  <c r="AI6"/>
  <c r="BV10"/>
  <c r="AI10"/>
  <c r="CI7" i="9" l="1"/>
  <c r="BI7"/>
  <c r="AI7"/>
  <c r="BV7"/>
  <c r="AV7"/>
  <c r="R12"/>
  <c r="F33"/>
  <c r="F30"/>
  <c r="F29"/>
  <c r="F28"/>
  <c r="R5" s="1"/>
  <c r="F32"/>
  <c r="T12"/>
  <c r="I31"/>
  <c r="I32"/>
  <c r="I30"/>
  <c r="I29"/>
  <c r="I28"/>
  <c r="P12"/>
  <c r="D30"/>
  <c r="P7" s="1"/>
  <c r="D31"/>
  <c r="D28"/>
  <c r="D33"/>
  <c r="D32"/>
  <c r="V9" i="12"/>
  <c r="D22"/>
  <c r="E22"/>
  <c r="F22"/>
  <c r="I22"/>
  <c r="C22"/>
  <c r="T7" i="9"/>
  <c r="S5"/>
  <c r="I9"/>
  <c r="R7"/>
  <c r="I21" i="12"/>
  <c r="C21"/>
  <c r="V5" i="9"/>
  <c r="E23"/>
  <c r="Q10" s="1"/>
  <c r="V10"/>
  <c r="D23"/>
  <c r="P10" s="1"/>
  <c r="F23"/>
  <c r="R10" s="1"/>
  <c r="C23"/>
  <c r="O10" s="1"/>
  <c r="H23"/>
  <c r="S10" s="1"/>
  <c r="CF12"/>
  <c r="AF12"/>
  <c r="AS12"/>
  <c r="BS12"/>
  <c r="BF12"/>
  <c r="E21"/>
  <c r="Q8" s="1"/>
  <c r="V8"/>
  <c r="D21"/>
  <c r="P8" s="1"/>
  <c r="H21"/>
  <c r="S8" s="1"/>
  <c r="I21"/>
  <c r="T8" s="1"/>
  <c r="C21"/>
  <c r="O8" s="1"/>
  <c r="CD12"/>
  <c r="AD12"/>
  <c r="AQ12"/>
  <c r="BQ12"/>
  <c r="BD12"/>
  <c r="BO12"/>
  <c r="AO12"/>
  <c r="CB12"/>
  <c r="BB12"/>
  <c r="AB12"/>
  <c r="O12" i="12"/>
  <c r="C31"/>
  <c r="O8" s="1"/>
  <c r="C32"/>
  <c r="C33"/>
  <c r="C29"/>
  <c r="O6" s="1"/>
  <c r="C30"/>
  <c r="S12"/>
  <c r="H33"/>
  <c r="S10" s="1"/>
  <c r="H31"/>
  <c r="S8" s="1"/>
  <c r="H29"/>
  <c r="S6" s="1"/>
  <c r="H30"/>
  <c r="H28"/>
  <c r="Q12"/>
  <c r="E33"/>
  <c r="Q10" s="1"/>
  <c r="E31"/>
  <c r="Q8" s="1"/>
  <c r="E29"/>
  <c r="E28"/>
  <c r="E32"/>
  <c r="Q9" s="1"/>
  <c r="V5"/>
  <c r="E18"/>
  <c r="D18"/>
  <c r="H18"/>
  <c r="S5" s="1"/>
  <c r="I18"/>
  <c r="F18"/>
  <c r="C19" i="9"/>
  <c r="O6" s="1"/>
  <c r="H19"/>
  <c r="S6" s="1"/>
  <c r="E19"/>
  <c r="Q6" s="1"/>
  <c r="V6"/>
  <c r="I19"/>
  <c r="T6" s="1"/>
  <c r="F19"/>
  <c r="R6" s="1"/>
  <c r="Q6" i="12"/>
  <c r="U7" i="9"/>
  <c r="O9" i="12"/>
  <c r="S11" i="9"/>
  <c r="AT12"/>
  <c r="BT12"/>
  <c r="BG12"/>
  <c r="CG12"/>
  <c r="AG12"/>
  <c r="I22"/>
  <c r="T9" s="1"/>
  <c r="E22"/>
  <c r="Q9" s="1"/>
  <c r="C22"/>
  <c r="O9" s="1"/>
  <c r="F22"/>
  <c r="R9" s="1"/>
  <c r="V9"/>
  <c r="D22"/>
  <c r="P9" s="1"/>
  <c r="AR12"/>
  <c r="BR12"/>
  <c r="BE12"/>
  <c r="CE12"/>
  <c r="AE12"/>
  <c r="BC12"/>
  <c r="AC12"/>
  <c r="BP12"/>
  <c r="AP12"/>
  <c r="CC12"/>
  <c r="I30" i="12"/>
  <c r="I29"/>
  <c r="T6" s="1"/>
  <c r="I32"/>
  <c r="T9" s="1"/>
  <c r="I28"/>
  <c r="T12"/>
  <c r="I31"/>
  <c r="T8" s="1"/>
  <c r="F30"/>
  <c r="F29"/>
  <c r="R6" s="1"/>
  <c r="R12"/>
  <c r="F28"/>
  <c r="F33"/>
  <c r="R10" s="1"/>
  <c r="F32"/>
  <c r="R9" s="1"/>
  <c r="D32"/>
  <c r="P9" s="1"/>
  <c r="P12"/>
  <c r="D28"/>
  <c r="D31"/>
  <c r="P8" s="1"/>
  <c r="D30"/>
  <c r="D33"/>
  <c r="H20"/>
  <c r="S7" s="1"/>
  <c r="F20"/>
  <c r="D20"/>
  <c r="P7" s="1"/>
  <c r="V7"/>
  <c r="I20"/>
  <c r="T7" s="1"/>
  <c r="C20"/>
  <c r="O7" s="1"/>
  <c r="R11" i="9"/>
  <c r="O10" i="12"/>
  <c r="P10"/>
  <c r="E18" i="9"/>
  <c r="Q5" s="1"/>
  <c r="Q11" s="1"/>
  <c r="I18"/>
  <c r="T5" s="1"/>
  <c r="T11" s="1"/>
  <c r="D18"/>
  <c r="P5" s="1"/>
  <c r="U9" l="1"/>
  <c r="BV5"/>
  <c r="AV5"/>
  <c r="CI5"/>
  <c r="AI5"/>
  <c r="BI5"/>
  <c r="BI9" i="12"/>
  <c r="AI9"/>
  <c r="AV9"/>
  <c r="CI9"/>
  <c r="BV9"/>
  <c r="T5"/>
  <c r="Y14" i="9"/>
  <c r="X14"/>
  <c r="AE12" i="12"/>
  <c r="BE12"/>
  <c r="BR12"/>
  <c r="AR12"/>
  <c r="CE12"/>
  <c r="BG12"/>
  <c r="BT12"/>
  <c r="AG12"/>
  <c r="AT12"/>
  <c r="CG12"/>
  <c r="BV9" i="9"/>
  <c r="AV9"/>
  <c r="CI9"/>
  <c r="BI9"/>
  <c r="AI9"/>
  <c r="P11"/>
  <c r="U5"/>
  <c r="Y13"/>
  <c r="X13"/>
  <c r="AV7" i="12"/>
  <c r="CI7"/>
  <c r="BV7"/>
  <c r="BI7"/>
  <c r="AI7"/>
  <c r="BP12"/>
  <c r="AP12"/>
  <c r="CC12"/>
  <c r="BC12"/>
  <c r="AC12"/>
  <c r="X7" i="9"/>
  <c r="Y7"/>
  <c r="BV6"/>
  <c r="AV6"/>
  <c r="CI6"/>
  <c r="BI6"/>
  <c r="AI6"/>
  <c r="CI8"/>
  <c r="BI8"/>
  <c r="AI8"/>
  <c r="BV8"/>
  <c r="AV8"/>
  <c r="U10" i="12"/>
  <c r="R7"/>
  <c r="U7" s="1"/>
  <c r="R5"/>
  <c r="S11"/>
  <c r="Q5"/>
  <c r="Q11" s="1"/>
  <c r="U8"/>
  <c r="U8" i="9"/>
  <c r="U10"/>
  <c r="X16"/>
  <c r="Y16"/>
  <c r="X9"/>
  <c r="Y9"/>
  <c r="X15"/>
  <c r="Y15"/>
  <c r="O11"/>
  <c r="U6"/>
  <c r="AV5" i="12"/>
  <c r="BV5"/>
  <c r="CI5"/>
  <c r="BI5"/>
  <c r="AI5"/>
  <c r="BQ12"/>
  <c r="AQ12"/>
  <c r="CD12"/>
  <c r="AD12"/>
  <c r="BD12"/>
  <c r="BF12"/>
  <c r="AF12"/>
  <c r="AS12"/>
  <c r="CF12"/>
  <c r="BS12"/>
  <c r="U6"/>
  <c r="O11"/>
  <c r="AO12"/>
  <c r="BO12"/>
  <c r="AB12"/>
  <c r="BB12"/>
  <c r="CB12"/>
  <c r="CI10" i="9"/>
  <c r="BI10"/>
  <c r="AI10"/>
  <c r="BV10"/>
  <c r="AV10"/>
  <c r="U9" i="12"/>
  <c r="T11"/>
  <c r="P5"/>
  <c r="Y7" l="1"/>
  <c r="X7"/>
  <c r="Y9"/>
  <c r="X9"/>
  <c r="Y6"/>
  <c r="X6"/>
  <c r="X6" i="9"/>
  <c r="Y6"/>
  <c r="X16" i="12"/>
  <c r="Y16"/>
  <c r="Y11"/>
  <c r="X11"/>
  <c r="X11" i="9"/>
  <c r="Y11"/>
  <c r="X8"/>
  <c r="Y8"/>
  <c r="Y13" i="12"/>
  <c r="X13"/>
  <c r="AF7" i="9"/>
  <c r="AD7"/>
  <c r="AG7"/>
  <c r="AE7"/>
  <c r="X5"/>
  <c r="Y5"/>
  <c r="R11" i="12"/>
  <c r="P11"/>
  <c r="U5"/>
  <c r="AF9" i="9"/>
  <c r="AE9"/>
  <c r="AG9"/>
  <c r="AD9"/>
  <c r="X10"/>
  <c r="Y10"/>
  <c r="AB7" s="1"/>
  <c r="X8" i="12"/>
  <c r="Y8"/>
  <c r="Y15"/>
  <c r="X15"/>
  <c r="Y10"/>
  <c r="X10"/>
  <c r="X12" i="9"/>
  <c r="Y12"/>
  <c r="AC7" s="1"/>
  <c r="AB9" l="1"/>
  <c r="AB10" i="12"/>
  <c r="AF10"/>
  <c r="AG10"/>
  <c r="AD10"/>
  <c r="X12"/>
  <c r="Y12"/>
  <c r="AC10" s="1"/>
  <c r="AG8"/>
  <c r="AF8"/>
  <c r="AD8"/>
  <c r="AC8"/>
  <c r="AB8"/>
  <c r="AF10" i="9"/>
  <c r="AC10"/>
  <c r="AB10"/>
  <c r="AG10"/>
  <c r="AD10"/>
  <c r="AE10"/>
  <c r="Y5" i="12"/>
  <c r="X5"/>
  <c r="Y14"/>
  <c r="AE10" s="1"/>
  <c r="X14"/>
  <c r="AF6"/>
  <c r="AE6"/>
  <c r="AG6"/>
  <c r="AB6"/>
  <c r="AD6"/>
  <c r="AB9"/>
  <c r="AF9"/>
  <c r="AD9"/>
  <c r="AC9"/>
  <c r="AE9"/>
  <c r="AG9"/>
  <c r="AE7"/>
  <c r="AG7"/>
  <c r="AF7"/>
  <c r="AB7"/>
  <c r="AD7"/>
  <c r="AC7"/>
  <c r="AC9" i="9"/>
  <c r="AH9" s="1"/>
  <c r="AB5"/>
  <c r="AC5"/>
  <c r="AE5"/>
  <c r="AF5"/>
  <c r="AD5"/>
  <c r="AG5"/>
  <c r="AC8"/>
  <c r="AF8"/>
  <c r="AD8"/>
  <c r="AG8"/>
  <c r="AE8"/>
  <c r="AB8"/>
  <c r="AH8" s="1"/>
  <c r="AB6"/>
  <c r="AD6"/>
  <c r="AC6"/>
  <c r="AF6"/>
  <c r="AG6"/>
  <c r="AE6"/>
  <c r="AH7"/>
  <c r="AC11" l="1"/>
  <c r="AK9"/>
  <c r="AL9"/>
  <c r="AK12"/>
  <c r="AL12"/>
  <c r="AK7"/>
  <c r="AL7"/>
  <c r="AH5"/>
  <c r="AB11"/>
  <c r="AF5" i="12"/>
  <c r="AF11" s="1"/>
  <c r="AE5"/>
  <c r="AD5"/>
  <c r="AD11" s="1"/>
  <c r="AC5"/>
  <c r="AB5"/>
  <c r="AG5"/>
  <c r="AG11" s="1"/>
  <c r="AG11" i="9"/>
  <c r="AH6"/>
  <c r="AD11"/>
  <c r="AE11"/>
  <c r="AH9" i="12"/>
  <c r="AH6"/>
  <c r="AC6"/>
  <c r="AH10" i="9"/>
  <c r="AE8" i="12"/>
  <c r="AH10"/>
  <c r="AK8" i="9"/>
  <c r="AL8"/>
  <c r="AF11"/>
  <c r="AH7" i="12"/>
  <c r="AH8"/>
  <c r="AC11" l="1"/>
  <c r="AE11"/>
  <c r="AP8" i="9"/>
  <c r="AK10"/>
  <c r="AL10"/>
  <c r="AL6" i="12"/>
  <c r="AK6"/>
  <c r="AL6" i="9"/>
  <c r="AK6"/>
  <c r="AK16" i="12"/>
  <c r="AL16"/>
  <c r="AK14"/>
  <c r="AL14"/>
  <c r="AK8"/>
  <c r="AL8"/>
  <c r="AK15" i="9"/>
  <c r="AL15"/>
  <c r="AS8" s="1"/>
  <c r="AL9" i="12"/>
  <c r="AK9"/>
  <c r="AK13" i="9"/>
  <c r="AL13"/>
  <c r="AQ8" s="1"/>
  <c r="AK16"/>
  <c r="AL16"/>
  <c r="AT8" s="1"/>
  <c r="AB11" i="12"/>
  <c r="AH5"/>
  <c r="AL13"/>
  <c r="AK13"/>
  <c r="AK15"/>
  <c r="AL15"/>
  <c r="AK5" i="9"/>
  <c r="AL5"/>
  <c r="AL7" i="12"/>
  <c r="AK7"/>
  <c r="AL10"/>
  <c r="AK10"/>
  <c r="AL14" i="9"/>
  <c r="AR8" s="1"/>
  <c r="AK14"/>
  <c r="AK12" i="12"/>
  <c r="AL12"/>
  <c r="AK11" i="9"/>
  <c r="AL11"/>
  <c r="AO8" s="1"/>
  <c r="AR7"/>
  <c r="AP7"/>
  <c r="AP9"/>
  <c r="AQ9"/>
  <c r="AR9"/>
  <c r="AS9"/>
  <c r="AO9"/>
  <c r="AO7" l="1"/>
  <c r="AU8"/>
  <c r="AR5"/>
  <c r="AS5"/>
  <c r="AP5"/>
  <c r="AO5"/>
  <c r="AT5"/>
  <c r="AQ5"/>
  <c r="AT8" i="12"/>
  <c r="AR8"/>
  <c r="AS8"/>
  <c r="AP8"/>
  <c r="AQ8"/>
  <c r="AT10"/>
  <c r="AS10"/>
  <c r="AR10"/>
  <c r="AQ10"/>
  <c r="AP10"/>
  <c r="AQ7"/>
  <c r="AT7"/>
  <c r="AR7"/>
  <c r="AS7"/>
  <c r="AP7"/>
  <c r="AL11"/>
  <c r="AO8" s="1"/>
  <c r="AU8" s="1"/>
  <c r="AK11"/>
  <c r="AT9"/>
  <c r="AP9"/>
  <c r="AQ9"/>
  <c r="AR9"/>
  <c r="AS9"/>
  <c r="AS6" i="9"/>
  <c r="AR6"/>
  <c r="AT6"/>
  <c r="AP6"/>
  <c r="AQ6"/>
  <c r="AO6"/>
  <c r="AT6" i="12"/>
  <c r="AO6"/>
  <c r="AR6"/>
  <c r="AS6"/>
  <c r="AQ6"/>
  <c r="AP6"/>
  <c r="AT9" i="9"/>
  <c r="AS7"/>
  <c r="AQ7"/>
  <c r="AT7"/>
  <c r="AL5" i="12"/>
  <c r="AK5"/>
  <c r="AQ10" i="9"/>
  <c r="AR10"/>
  <c r="AT10"/>
  <c r="AO10"/>
  <c r="AP10"/>
  <c r="AS10"/>
  <c r="AU9"/>
  <c r="AU7"/>
  <c r="AU10" l="1"/>
  <c r="AU6"/>
  <c r="AO9" i="12"/>
  <c r="AY8"/>
  <c r="AX8"/>
  <c r="AX10" i="9"/>
  <c r="AY10"/>
  <c r="AO11"/>
  <c r="AU5"/>
  <c r="AY8"/>
  <c r="AX8"/>
  <c r="AU6" i="12"/>
  <c r="AQ11" i="9"/>
  <c r="AS11"/>
  <c r="AX7"/>
  <c r="AY7"/>
  <c r="AX6"/>
  <c r="AY6"/>
  <c r="AX9"/>
  <c r="AY9"/>
  <c r="AS5" i="12"/>
  <c r="AS11" s="1"/>
  <c r="AR5"/>
  <c r="AR11" s="1"/>
  <c r="AO5"/>
  <c r="AQ5"/>
  <c r="AQ11" s="1"/>
  <c r="AT5"/>
  <c r="AT11" s="1"/>
  <c r="AP5"/>
  <c r="AP11" s="1"/>
  <c r="AU9"/>
  <c r="AO7"/>
  <c r="AU7" s="1"/>
  <c r="AO10"/>
  <c r="AU10" s="1"/>
  <c r="AT11" i="9"/>
  <c r="AP11"/>
  <c r="AR11"/>
  <c r="AX12" l="1"/>
  <c r="AY12"/>
  <c r="AY9" i="12"/>
  <c r="AX9"/>
  <c r="AX16"/>
  <c r="AY16"/>
  <c r="AX15"/>
  <c r="AY15"/>
  <c r="AX13" i="9"/>
  <c r="AY13"/>
  <c r="BD9" s="1"/>
  <c r="AX14"/>
  <c r="AY14"/>
  <c r="BE9" s="1"/>
  <c r="AY16"/>
  <c r="AX16"/>
  <c r="AY7" i="12"/>
  <c r="AX7"/>
  <c r="AY12"/>
  <c r="AX12"/>
  <c r="AX13"/>
  <c r="AY13"/>
  <c r="AX14"/>
  <c r="AY14"/>
  <c r="BG9" i="9"/>
  <c r="BC9"/>
  <c r="BG6"/>
  <c r="BC6"/>
  <c r="BE7"/>
  <c r="BD7"/>
  <c r="BG7"/>
  <c r="BC7"/>
  <c r="AX15"/>
  <c r="AY15"/>
  <c r="BF6" s="1"/>
  <c r="AX6" i="12"/>
  <c r="AY6"/>
  <c r="BD8" i="9"/>
  <c r="BF8"/>
  <c r="BG8"/>
  <c r="BE8"/>
  <c r="BC8"/>
  <c r="AY11"/>
  <c r="BB6" s="1"/>
  <c r="AX11"/>
  <c r="BC8" i="12"/>
  <c r="BF8"/>
  <c r="BD8"/>
  <c r="BE8"/>
  <c r="BG8"/>
  <c r="AX10"/>
  <c r="AY10"/>
  <c r="AU5"/>
  <c r="AO11"/>
  <c r="AX5" i="9"/>
  <c r="AY5"/>
  <c r="BD10"/>
  <c r="BB10"/>
  <c r="BE10"/>
  <c r="BF10"/>
  <c r="BG10"/>
  <c r="BC10"/>
  <c r="BB9" l="1"/>
  <c r="BD5"/>
  <c r="BC5"/>
  <c r="BC11" s="1"/>
  <c r="BE5"/>
  <c r="BG5"/>
  <c r="BG11" s="1"/>
  <c r="BF5"/>
  <c r="BB5"/>
  <c r="BC10" i="12"/>
  <c r="BD10"/>
  <c r="BF10"/>
  <c r="BE10"/>
  <c r="BG10"/>
  <c r="AX5"/>
  <c r="AY5"/>
  <c r="BD7"/>
  <c r="BE7"/>
  <c r="BG7"/>
  <c r="BC7"/>
  <c r="BF7"/>
  <c r="BD9"/>
  <c r="BC9"/>
  <c r="BF9"/>
  <c r="BE9"/>
  <c r="BG9"/>
  <c r="BB8" i="9"/>
  <c r="BH8" s="1"/>
  <c r="BB7"/>
  <c r="BF7"/>
  <c r="BE6"/>
  <c r="BD6"/>
  <c r="BH6" s="1"/>
  <c r="BF9"/>
  <c r="AX11" i="12"/>
  <c r="AY11"/>
  <c r="BB8" s="1"/>
  <c r="BH8" s="1"/>
  <c r="BC6"/>
  <c r="BE6"/>
  <c r="BG6"/>
  <c r="BD6"/>
  <c r="BF6"/>
  <c r="BB6"/>
  <c r="BH10" i="9"/>
  <c r="BH9"/>
  <c r="BK6" l="1"/>
  <c r="BL6"/>
  <c r="BL8"/>
  <c r="BK8"/>
  <c r="BK9"/>
  <c r="BL9"/>
  <c r="BL8" i="12"/>
  <c r="BK8"/>
  <c r="BF5"/>
  <c r="BF11" s="1"/>
  <c r="BE5"/>
  <c r="BE11" s="1"/>
  <c r="BD5"/>
  <c r="BD11" s="1"/>
  <c r="BC5"/>
  <c r="BC11" s="1"/>
  <c r="BB5"/>
  <c r="BG5"/>
  <c r="BG11" s="1"/>
  <c r="BH5" i="9"/>
  <c r="BB11"/>
  <c r="BL16"/>
  <c r="BK16"/>
  <c r="BL12"/>
  <c r="BK12"/>
  <c r="BH6" i="12"/>
  <c r="BH7" i="9"/>
  <c r="BB9" i="12"/>
  <c r="BH9" s="1"/>
  <c r="BB7"/>
  <c r="BH7" s="1"/>
  <c r="BL10" i="9"/>
  <c r="BK10"/>
  <c r="BB10" i="12"/>
  <c r="BH10" s="1"/>
  <c r="BF11" i="9"/>
  <c r="BE11"/>
  <c r="BD11"/>
  <c r="BL15" l="1"/>
  <c r="BK15"/>
  <c r="BK7" i="12"/>
  <c r="BL7"/>
  <c r="BL7" i="9"/>
  <c r="BK7"/>
  <c r="BK16" i="12"/>
  <c r="BL16"/>
  <c r="BL12"/>
  <c r="BK12"/>
  <c r="BL14" i="9"/>
  <c r="BK14"/>
  <c r="BL10" i="12"/>
  <c r="BK10"/>
  <c r="BR10" i="9"/>
  <c r="BP10"/>
  <c r="BS10"/>
  <c r="BT10"/>
  <c r="BL9" i="12"/>
  <c r="BK9"/>
  <c r="BL6"/>
  <c r="BK6"/>
  <c r="BL5" i="9"/>
  <c r="BK5"/>
  <c r="BH5" i="12"/>
  <c r="BB11"/>
  <c r="BL13"/>
  <c r="BK13"/>
  <c r="BL15"/>
  <c r="BK15"/>
  <c r="BQ8"/>
  <c r="BP8"/>
  <c r="BS8"/>
  <c r="BT8"/>
  <c r="BP8" i="9"/>
  <c r="BT8"/>
  <c r="BR8"/>
  <c r="BS8"/>
  <c r="BK13"/>
  <c r="BL13"/>
  <c r="BQ10" s="1"/>
  <c r="BL11"/>
  <c r="BO10" s="1"/>
  <c r="BU10" s="1"/>
  <c r="BK11"/>
  <c r="BL14" i="12"/>
  <c r="BR8" s="1"/>
  <c r="BK14"/>
  <c r="BP9" i="9"/>
  <c r="BS9"/>
  <c r="BO9"/>
  <c r="BQ9"/>
  <c r="BT9"/>
  <c r="BR9"/>
  <c r="BP6"/>
  <c r="BS6"/>
  <c r="BR6"/>
  <c r="BO6"/>
  <c r="BT6"/>
  <c r="BO8" l="1"/>
  <c r="BY10"/>
  <c r="BX10"/>
  <c r="BK5" i="12"/>
  <c r="BL5"/>
  <c r="BO5" i="9"/>
  <c r="BR5"/>
  <c r="BQ5"/>
  <c r="BS5"/>
  <c r="BP5"/>
  <c r="BT5"/>
  <c r="BT6" i="12"/>
  <c r="BP6"/>
  <c r="BQ6"/>
  <c r="BR6"/>
  <c r="BS6"/>
  <c r="BS9"/>
  <c r="BP9"/>
  <c r="BQ9"/>
  <c r="BT9"/>
  <c r="BR9"/>
  <c r="BQ10"/>
  <c r="BS10"/>
  <c r="BT10"/>
  <c r="BP10"/>
  <c r="BR10"/>
  <c r="BT7" i="9"/>
  <c r="BP7"/>
  <c r="BR7"/>
  <c r="BQ7"/>
  <c r="BO7"/>
  <c r="BS7"/>
  <c r="BQ6"/>
  <c r="BU6" s="1"/>
  <c r="BU9"/>
  <c r="BQ8"/>
  <c r="BU8" s="1"/>
  <c r="BL11" i="12"/>
  <c r="BO8" s="1"/>
  <c r="BU8" s="1"/>
  <c r="BK11"/>
  <c r="BT7"/>
  <c r="BR7"/>
  <c r="BP7"/>
  <c r="BQ7"/>
  <c r="BS7"/>
  <c r="BO7"/>
  <c r="BO10" l="1"/>
  <c r="BU10" s="1"/>
  <c r="BO9"/>
  <c r="BU9" s="1"/>
  <c r="BO6"/>
  <c r="BT11" i="9"/>
  <c r="BU7" i="12"/>
  <c r="BY8" i="9"/>
  <c r="BX8"/>
  <c r="BY6"/>
  <c r="BX6"/>
  <c r="BY7" i="12"/>
  <c r="BX7"/>
  <c r="BY10"/>
  <c r="BX10"/>
  <c r="BY8"/>
  <c r="BX8"/>
  <c r="BY9" i="9"/>
  <c r="BX9"/>
  <c r="BU5"/>
  <c r="BO11"/>
  <c r="BU7"/>
  <c r="BP11"/>
  <c r="BQ11"/>
  <c r="BY9" i="12"/>
  <c r="BX9"/>
  <c r="BY16" i="9"/>
  <c r="CG10" s="1"/>
  <c r="BX16"/>
  <c r="BT5" i="12"/>
  <c r="BT11" s="1"/>
  <c r="BR5"/>
  <c r="BR11" s="1"/>
  <c r="BO5"/>
  <c r="BP5"/>
  <c r="BP11" s="1"/>
  <c r="BS5"/>
  <c r="BS11" s="1"/>
  <c r="BQ5"/>
  <c r="BQ11" s="1"/>
  <c r="BU6"/>
  <c r="BS11" i="9"/>
  <c r="BR11"/>
  <c r="BY6" i="12" l="1"/>
  <c r="BX6"/>
  <c r="BY15"/>
  <c r="BX15"/>
  <c r="BY16"/>
  <c r="BX16"/>
  <c r="CG9"/>
  <c r="I49" i="10" s="1"/>
  <c r="CF9" i="12"/>
  <c r="BX15" i="9"/>
  <c r="BY15"/>
  <c r="CF10" s="1"/>
  <c r="H50" i="1" s="1"/>
  <c r="BY13" i="12"/>
  <c r="CD9" s="1"/>
  <c r="E49" i="10" s="1"/>
  <c r="BX13" i="12"/>
  <c r="BX12"/>
  <c r="BY12"/>
  <c r="CC9" s="1"/>
  <c r="D49" i="10" s="1"/>
  <c r="BY14" i="12"/>
  <c r="CE9" s="1"/>
  <c r="F49" i="10" s="1"/>
  <c r="BX14" i="12"/>
  <c r="BY13" i="9"/>
  <c r="CD10" s="1"/>
  <c r="E50" i="1" s="1"/>
  <c r="BX13" i="9"/>
  <c r="BY7"/>
  <c r="BX7"/>
  <c r="BY5"/>
  <c r="BX5"/>
  <c r="CD9"/>
  <c r="E49" i="1" s="1"/>
  <c r="CG9" i="9"/>
  <c r="I49" i="1" s="1"/>
  <c r="CE8" i="12"/>
  <c r="CG8"/>
  <c r="I48" i="10" s="1"/>
  <c r="CF8" i="12"/>
  <c r="H48" i="10" s="1"/>
  <c r="CD8" i="12"/>
  <c r="E48" i="10" s="1"/>
  <c r="CD10" i="12"/>
  <c r="E50" i="10" s="1"/>
  <c r="CG10" i="12"/>
  <c r="CC10"/>
  <c r="D50" i="10" s="1"/>
  <c r="CF10" i="12"/>
  <c r="H50" i="10" s="1"/>
  <c r="CE10" i="12"/>
  <c r="F50" i="10" s="1"/>
  <c r="CE7" i="12"/>
  <c r="F47" i="10" s="1"/>
  <c r="CD7" i="12"/>
  <c r="CC7"/>
  <c r="D47" i="10" s="1"/>
  <c r="CG7" i="12"/>
  <c r="I47" i="10" s="1"/>
  <c r="CF7" i="12"/>
  <c r="H47" i="10" s="1"/>
  <c r="CF6" i="9"/>
  <c r="H46" i="1" s="1"/>
  <c r="CD6" i="9"/>
  <c r="E46" i="1" s="1"/>
  <c r="CG6" i="9"/>
  <c r="I46" i="1" s="1"/>
  <c r="CG8" i="9"/>
  <c r="I48" i="1" s="1"/>
  <c r="CF8" i="9"/>
  <c r="H48" i="1" s="1"/>
  <c r="CD8" i="9"/>
  <c r="E48" i="1" s="1"/>
  <c r="BX14" i="9"/>
  <c r="BY14"/>
  <c r="CE10" s="1"/>
  <c r="F50" i="1" s="1"/>
  <c r="BO11" i="12"/>
  <c r="BU5"/>
  <c r="BX12" i="9"/>
  <c r="BY12"/>
  <c r="CC10" s="1"/>
  <c r="D50" i="1" s="1"/>
  <c r="BY11" i="9"/>
  <c r="CB10" s="1"/>
  <c r="BX11"/>
  <c r="CB8" l="1"/>
  <c r="CB6"/>
  <c r="C46" i="1"/>
  <c r="CH10" i="9"/>
  <c r="C50" i="1"/>
  <c r="C54" i="9" s="1"/>
  <c r="BY11" i="12"/>
  <c r="BX11"/>
  <c r="CB5" i="9"/>
  <c r="CE5"/>
  <c r="CF5"/>
  <c r="CD5"/>
  <c r="CG5"/>
  <c r="CC5"/>
  <c r="CF7"/>
  <c r="H47" i="1" s="1"/>
  <c r="CD7" i="9"/>
  <c r="CE7"/>
  <c r="F47" i="1" s="1"/>
  <c r="CC7" i="9"/>
  <c r="D47" i="1" s="1"/>
  <c r="CG7" i="9"/>
  <c r="I47" i="1" s="1"/>
  <c r="CB7" i="9"/>
  <c r="CC6" i="12"/>
  <c r="CD6"/>
  <c r="E46" i="10" s="1"/>
  <c r="CF6" i="12"/>
  <c r="H46" i="10" s="1"/>
  <c r="CB6" i="12"/>
  <c r="CE6"/>
  <c r="F46" i="10" s="1"/>
  <c r="CG6" i="12"/>
  <c r="I46" i="10" s="1"/>
  <c r="CC8" i="9"/>
  <c r="D48" i="1" s="1"/>
  <c r="CE8" i="9"/>
  <c r="CC6"/>
  <c r="CE6"/>
  <c r="F46" i="1" s="1"/>
  <c r="CC8" i="12"/>
  <c r="D48" i="10" s="1"/>
  <c r="CB9" i="9"/>
  <c r="CC9"/>
  <c r="D49" i="1" s="1"/>
  <c r="CF9" i="9"/>
  <c r="BY5" i="12"/>
  <c r="BX5"/>
  <c r="CH8" i="9"/>
  <c r="C48" i="1"/>
  <c r="C52" i="9" s="1"/>
  <c r="CE9"/>
  <c r="F49" i="1" s="1"/>
  <c r="CH6" i="9" l="1"/>
  <c r="D52"/>
  <c r="CD5" i="12"/>
  <c r="CB5"/>
  <c r="CG5"/>
  <c r="CE5"/>
  <c r="CF5"/>
  <c r="CC5"/>
  <c r="I45" i="1"/>
  <c r="C43" i="9" s="1"/>
  <c r="CG11"/>
  <c r="H45" i="1"/>
  <c r="C42" i="9" s="1"/>
  <c r="CF11"/>
  <c r="CB11"/>
  <c r="CH5"/>
  <c r="CB9" i="12"/>
  <c r="CB10"/>
  <c r="CB8"/>
  <c r="CB7"/>
  <c r="C50" i="9"/>
  <c r="CH9"/>
  <c r="C49" i="1"/>
  <c r="C53" i="9" s="1"/>
  <c r="CH6" i="12"/>
  <c r="C46" i="10"/>
  <c r="CH7" i="9"/>
  <c r="C47" i="1"/>
  <c r="C51" i="9" s="1"/>
  <c r="D45" i="1"/>
  <c r="CC11" i="9"/>
  <c r="E45" i="1"/>
  <c r="C40" i="9" s="1"/>
  <c r="CD11"/>
  <c r="F45" i="1"/>
  <c r="C41" i="9" s="1"/>
  <c r="CE11"/>
  <c r="D54"/>
  <c r="D41" l="1"/>
  <c r="E41" s="1"/>
  <c r="H57" i="1" s="1"/>
  <c r="D43" i="9"/>
  <c r="E43" s="1"/>
  <c r="H59" i="1" s="1"/>
  <c r="H54" i="9"/>
  <c r="G54" s="1"/>
  <c r="I54"/>
  <c r="D40"/>
  <c r="E40" s="1"/>
  <c r="H56" i="1" s="1"/>
  <c r="C49" i="9"/>
  <c r="C39"/>
  <c r="D50"/>
  <c r="C48" i="10"/>
  <c r="C52" i="12" s="1"/>
  <c r="CH8"/>
  <c r="C49" i="10"/>
  <c r="C53" i="12" s="1"/>
  <c r="CH9"/>
  <c r="D42" i="9"/>
  <c r="H45" i="10"/>
  <c r="C42" i="12" s="1"/>
  <c r="CF11"/>
  <c r="I45" i="10"/>
  <c r="C43" i="12" s="1"/>
  <c r="CG11"/>
  <c r="E45" i="10"/>
  <c r="C40" i="12" s="1"/>
  <c r="CD11"/>
  <c r="H52" i="9"/>
  <c r="G52" s="1"/>
  <c r="I52"/>
  <c r="D51"/>
  <c r="C50" i="12"/>
  <c r="C38"/>
  <c r="D53" i="9"/>
  <c r="E53"/>
  <c r="I58" i="1" s="1"/>
  <c r="C47" i="10"/>
  <c r="C51" i="12" s="1"/>
  <c r="CH7"/>
  <c r="C50" i="10"/>
  <c r="C54" i="12" s="1"/>
  <c r="CH10"/>
  <c r="D45" i="10"/>
  <c r="CC11" i="12"/>
  <c r="CE11"/>
  <c r="F45" i="10"/>
  <c r="C41" i="12" s="1"/>
  <c r="CH5"/>
  <c r="CB11"/>
  <c r="E54" i="9"/>
  <c r="I59" i="1" s="1"/>
  <c r="C38" i="9"/>
  <c r="E52"/>
  <c r="I57" i="1" s="1"/>
  <c r="D38" i="9" l="1"/>
  <c r="E38" s="1"/>
  <c r="I51"/>
  <c r="H51"/>
  <c r="G51" s="1"/>
  <c r="D40" i="12"/>
  <c r="E40" s="1"/>
  <c r="H56" i="10" s="1"/>
  <c r="D42" i="12"/>
  <c r="E42" s="1"/>
  <c r="H58" i="10" s="1"/>
  <c r="I42" i="9"/>
  <c r="H42"/>
  <c r="G42"/>
  <c r="D53" i="12"/>
  <c r="E53"/>
  <c r="I58" i="10" s="1"/>
  <c r="I50" i="9"/>
  <c r="G50"/>
  <c r="H50"/>
  <c r="C49" i="12"/>
  <c r="C39"/>
  <c r="D54"/>
  <c r="D51"/>
  <c r="I53" i="9"/>
  <c r="H53"/>
  <c r="D50" i="12"/>
  <c r="E50" s="1"/>
  <c r="I55" i="10" s="1"/>
  <c r="D39" i="9"/>
  <c r="E39" s="1"/>
  <c r="H55" i="1" s="1"/>
  <c r="I43" i="9"/>
  <c r="H43"/>
  <c r="I41"/>
  <c r="H41"/>
  <c r="G41"/>
  <c r="E51"/>
  <c r="I56" i="1" s="1"/>
  <c r="E42" i="9"/>
  <c r="H58" i="1" s="1"/>
  <c r="E50" i="9"/>
  <c r="I55" i="1" s="1"/>
  <c r="D41" i="12"/>
  <c r="E41" s="1"/>
  <c r="H57" i="10" s="1"/>
  <c r="D38" i="12"/>
  <c r="E38" s="1"/>
  <c r="D43"/>
  <c r="E43" s="1"/>
  <c r="H59" i="10" s="1"/>
  <c r="D52" i="12"/>
  <c r="D49" i="9"/>
  <c r="E49" s="1"/>
  <c r="I40"/>
  <c r="H40"/>
  <c r="G40" l="1"/>
  <c r="G43"/>
  <c r="G53"/>
  <c r="I54" i="1"/>
  <c r="E54"/>
  <c r="E55" s="1"/>
  <c r="H54"/>
  <c r="D54"/>
  <c r="H52" i="12"/>
  <c r="G52" s="1"/>
  <c r="I52"/>
  <c r="H54" i="10"/>
  <c r="I51" i="12"/>
  <c r="H51"/>
  <c r="G51" s="1"/>
  <c r="I54"/>
  <c r="H54"/>
  <c r="G54" s="1"/>
  <c r="I38"/>
  <c r="H38"/>
  <c r="H39" i="9"/>
  <c r="I39"/>
  <c r="G39" s="1"/>
  <c r="H50" i="12"/>
  <c r="I50"/>
  <c r="G50" s="1"/>
  <c r="D39"/>
  <c r="E39" s="1"/>
  <c r="H53"/>
  <c r="I53"/>
  <c r="G53" s="1"/>
  <c r="H42"/>
  <c r="I42"/>
  <c r="I40"/>
  <c r="H40"/>
  <c r="G40" s="1"/>
  <c r="E52"/>
  <c r="I57" i="10" s="1"/>
  <c r="E51" i="12"/>
  <c r="I56" i="10" s="1"/>
  <c r="E54" i="12"/>
  <c r="I59" i="10" s="1"/>
  <c r="H49" i="9"/>
  <c r="E58" i="1" s="1"/>
  <c r="I49" i="9"/>
  <c r="E59" i="1" s="1"/>
  <c r="H43" i="12"/>
  <c r="G43" s="1"/>
  <c r="I43"/>
  <c r="H41"/>
  <c r="I41"/>
  <c r="D49"/>
  <c r="E49" s="1"/>
  <c r="I38" i="9"/>
  <c r="H38"/>
  <c r="D58" i="1" s="1"/>
  <c r="C58" s="1"/>
  <c r="G41" i="12" l="1"/>
  <c r="G42"/>
  <c r="I54" i="10"/>
  <c r="E54"/>
  <c r="E55" s="1"/>
  <c r="H55"/>
  <c r="D54"/>
  <c r="D59" i="1"/>
  <c r="C59" s="1"/>
  <c r="D59" i="10"/>
  <c r="G38" i="9"/>
  <c r="D57" i="1" s="1"/>
  <c r="G49" i="9"/>
  <c r="E57" i="1" s="1"/>
  <c r="G38" i="12"/>
  <c r="I49"/>
  <c r="E59" i="10" s="1"/>
  <c r="H49" i="12"/>
  <c r="E58" i="10" s="1"/>
  <c r="H39" i="12"/>
  <c r="D58" i="10" s="1"/>
  <c r="C58" s="1"/>
  <c r="I39" i="12"/>
  <c r="D55" i="1"/>
  <c r="C54"/>
  <c r="C55" s="1"/>
  <c r="G49" i="12" l="1"/>
  <c r="E57" i="10" s="1"/>
  <c r="C57" i="1"/>
  <c r="C59" i="10"/>
  <c r="C54"/>
  <c r="C55" s="1"/>
  <c r="D55"/>
  <c r="G39" i="12"/>
  <c r="D57" i="10" s="1"/>
  <c r="C57" s="1"/>
</calcChain>
</file>

<file path=xl/sharedStrings.xml><?xml version="1.0" encoding="utf-8"?>
<sst xmlns="http://schemas.openxmlformats.org/spreadsheetml/2006/main" count="806" uniqueCount="138">
  <si>
    <t>Land Use</t>
  </si>
  <si>
    <t>AM Peak Hour</t>
  </si>
  <si>
    <t>PM Peak Hour</t>
  </si>
  <si>
    <t>Office</t>
  </si>
  <si>
    <t>Retail</t>
  </si>
  <si>
    <t>Restaurant</t>
  </si>
  <si>
    <t>Residential</t>
  </si>
  <si>
    <t>Hotel</t>
  </si>
  <si>
    <t>Total</t>
  </si>
  <si>
    <t>Cinema/Entertainment</t>
  </si>
  <si>
    <t>Land Use Pairs</t>
  </si>
  <si>
    <t>Date:</t>
  </si>
  <si>
    <t>All Person-Trips</t>
  </si>
  <si>
    <t>To Office</t>
  </si>
  <si>
    <t>To Retail</t>
  </si>
  <si>
    <t>To Restaurant</t>
  </si>
  <si>
    <t>To Cinema/Entertainment</t>
  </si>
  <si>
    <t>To Residential</t>
  </si>
  <si>
    <t>To Hotel</t>
  </si>
  <si>
    <t>From OFFICE</t>
  </si>
  <si>
    <t>From RETAIL</t>
  </si>
  <si>
    <t>From RESTAURANT</t>
  </si>
  <si>
    <t>From CINEMA/ENTERTAINMENT</t>
  </si>
  <si>
    <t>From RESIDENTIAL</t>
  </si>
  <si>
    <t>From HOTEL</t>
  </si>
  <si>
    <t>Table 7.1 Unconstrained Internal Trip Capture Rates for Trip Origins within a Multi-Use Development</t>
  </si>
  <si>
    <t>Weekday</t>
  </si>
  <si>
    <t>Table 7.1a Adjusted Internal Trip Capture Rates for Trip Origins within a Multi-Use Development</t>
  </si>
  <si>
    <t>Table 7.2 Unconstrained Internal Trip Capture Rates for Trip Destinations within a Multi-Use Development</t>
  </si>
  <si>
    <t>Table 7.2a Adjusted Internal Trip Capture Rates for Trip Destinations within a Multi-Use Development</t>
  </si>
  <si>
    <t>To OFFICE</t>
  </si>
  <si>
    <t>To RETAIL</t>
  </si>
  <si>
    <t>To RESTAURANT</t>
  </si>
  <si>
    <t>To CINEMA/ENTERTAINMENT</t>
  </si>
  <si>
    <t>To RESIDENTIAL</t>
  </si>
  <si>
    <t>To HOTEL</t>
  </si>
  <si>
    <t>From Office</t>
  </si>
  <si>
    <t>From Retail</t>
  </si>
  <si>
    <t>From Restaurant</t>
  </si>
  <si>
    <t>From Cinema/Entertainment</t>
  </si>
  <si>
    <t>From Residential</t>
  </si>
  <si>
    <t>From Hotel</t>
  </si>
  <si>
    <t>Origin (From)</t>
  </si>
  <si>
    <t>Destination (To)</t>
  </si>
  <si>
    <t>PM</t>
  </si>
  <si>
    <t>AM</t>
  </si>
  <si>
    <t>Project Name:</t>
  </si>
  <si>
    <t>Project Location:</t>
  </si>
  <si>
    <t>Organization:</t>
  </si>
  <si>
    <t>Vehicle-Trips</t>
  </si>
  <si>
    <t>Proximity Adjustment</t>
  </si>
  <si>
    <t>Entering Trips</t>
  </si>
  <si>
    <t>Exiting Trips</t>
  </si>
  <si>
    <t>Scenario Description:</t>
  </si>
  <si>
    <t>Performed By:</t>
  </si>
  <si>
    <t>Checked By:</t>
  </si>
  <si>
    <t>Analysis Year:</t>
  </si>
  <si>
    <t>Analysis Period:</t>
  </si>
  <si>
    <t>Quantity</t>
  </si>
  <si>
    <t>Units</t>
  </si>
  <si>
    <t>Entering</t>
  </si>
  <si>
    <t>Exiting</t>
  </si>
  <si>
    <t>% Transit</t>
  </si>
  <si>
    <t>% Non-Motorized</t>
  </si>
  <si>
    <t>Internal Capture Percentage</t>
  </si>
  <si>
    <t>AM Street Peak Hour</t>
  </si>
  <si>
    <t>Estimated Vehicle-Trips</t>
  </si>
  <si>
    <r>
      <t>Development Data (</t>
    </r>
    <r>
      <rPr>
        <i/>
        <sz val="11"/>
        <rFont val="Arial"/>
        <family val="2"/>
      </rPr>
      <t>For Information Only</t>
    </r>
    <r>
      <rPr>
        <sz val="11"/>
        <rFont val="Arial"/>
        <family val="2"/>
      </rPr>
      <t>)</t>
    </r>
  </si>
  <si>
    <t>Veh. Occ.</t>
  </si>
  <si>
    <t>Table 1-A: Base Vehicle-Trip Generation Estimates (Single-Use Site Estimate)</t>
  </si>
  <si>
    <t>Table 2-A: Mode Split and Vehicle Occupancy Estimates</t>
  </si>
  <si>
    <t>Table 3-A: Average Land Use Interchange Distances (Feet Walking Distance)</t>
  </si>
  <si>
    <t>Table 5-A: Computations Summary</t>
  </si>
  <si>
    <t>Table 6-A: Internal Trip Capture Percentages by Land Use</t>
  </si>
  <si>
    <t>Table 7-A: Conversion of Vehicle-Trip Ends to Person-Trip Ends</t>
  </si>
  <si>
    <t>Table 7-A (D): Entering Trips</t>
  </si>
  <si>
    <t>Table 7-A (O): Exiting Trips</t>
  </si>
  <si>
    <t>Table 8-A (O): Internal Person-Trip Origin-Destination Matrix (Computed at Origin)</t>
  </si>
  <si>
    <t>Table 8-A (D): Internal Person-Trip Origin-Destination Matrix (Computed at Destination)</t>
  </si>
  <si>
    <t>Internal</t>
  </si>
  <si>
    <t>External</t>
  </si>
  <si>
    <t>Destination Land Use</t>
  </si>
  <si>
    <t>Person-Trip Estimates</t>
  </si>
  <si>
    <t>Origin Land Use</t>
  </si>
  <si>
    <r>
      <t>ITE LUCs</t>
    </r>
    <r>
      <rPr>
        <vertAlign val="superscript"/>
        <sz val="11"/>
        <rFont val="Arial"/>
        <family val="2"/>
      </rPr>
      <t>1</t>
    </r>
  </si>
  <si>
    <r>
      <t>All Other Land Uses</t>
    </r>
    <r>
      <rPr>
        <vertAlign val="superscript"/>
        <sz val="11"/>
        <rFont val="Arial"/>
        <family val="2"/>
      </rPr>
      <t>2</t>
    </r>
  </si>
  <si>
    <r>
      <t>External Vehicle-Trips</t>
    </r>
    <r>
      <rPr>
        <vertAlign val="superscript"/>
        <sz val="11"/>
        <rFont val="Arial"/>
        <family val="2"/>
      </rPr>
      <t>3</t>
    </r>
  </si>
  <si>
    <r>
      <t>External Transit-Trips</t>
    </r>
    <r>
      <rPr>
        <vertAlign val="superscript"/>
        <sz val="11"/>
        <rFont val="Arial"/>
        <family val="2"/>
      </rPr>
      <t>4</t>
    </r>
  </si>
  <si>
    <r>
      <t>External Non-Motorized Trips</t>
    </r>
    <r>
      <rPr>
        <vertAlign val="superscript"/>
        <sz val="11"/>
        <rFont val="Arial"/>
        <family val="2"/>
      </rPr>
      <t>4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</si>
  <si>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Land Use Codes (LUCs) from </t>
    </r>
    <r>
      <rPr>
        <i/>
        <sz val="11"/>
        <rFont val="Arial"/>
        <family val="2"/>
      </rPr>
      <t>Trip Generation Informational Report</t>
    </r>
    <r>
      <rPr>
        <sz val="11"/>
        <rFont val="Arial"/>
        <family val="2"/>
      </rPr>
      <t>, published by the Institute of Transportation Engineers.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</si>
  <si>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Total estimate for all other land uses at mixed-use development site-not subject to internal trip capture computations in this estimator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</si>
  <si>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Vehicle-trips computed using the mode split and vehicle occupancy values provided in Table 2-A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</si>
  <si>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>Person-Trips</t>
    </r>
  </si>
  <si>
    <r>
      <t>Transit</t>
    </r>
    <r>
      <rPr>
        <vertAlign val="superscript"/>
        <sz val="11"/>
        <rFont val="Arial"/>
        <family val="2"/>
      </rPr>
      <t>2</t>
    </r>
  </si>
  <si>
    <r>
      <t>Non-Motorized</t>
    </r>
    <r>
      <rPr>
        <vertAlign val="superscript"/>
        <sz val="11"/>
        <rFont val="Arial"/>
        <family val="2"/>
      </rPr>
      <t>2</t>
    </r>
  </si>
  <si>
    <r>
      <t>Vehicles</t>
    </r>
    <r>
      <rPr>
        <vertAlign val="superscript"/>
        <sz val="11"/>
        <rFont val="Arial"/>
        <family val="2"/>
      </rPr>
      <t>1</t>
    </r>
  </si>
  <si>
    <r>
      <t>All Other Land Uses</t>
    </r>
    <r>
      <rPr>
        <vertAlign val="superscript"/>
        <sz val="11"/>
        <rFont val="Arial"/>
        <family val="2"/>
      </rPr>
      <t>3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</si>
  <si>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Vehicle-trips computed using the mode split and vehicle occupancy values provided in Table 2-A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</si>
  <si>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Person-Trips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</si>
  <si>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Total estimate for all other land uses at mixed-use development site-not subject to internal trip capture computations in this estimator</t>
    </r>
  </si>
  <si>
    <t>PM Street Peak Hour</t>
  </si>
  <si>
    <t>Table 1-P: Base Vehicle-Trip Generation Estimates (Single-Use Site Estimate)</t>
  </si>
  <si>
    <t>Table 2-P: Mode Split and Vehicle Occupancy Estimates</t>
  </si>
  <si>
    <t>Table 3-P: Average Land Use Interchange Distances (Feet Walking Distance)</t>
  </si>
  <si>
    <t>Table 5-P: Computations Summary</t>
  </si>
  <si>
    <t>Table 6-P: Internal Trip Capture Percentages by Land Use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</si>
  <si>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Vehicle-trips computed using the mode split and vehicle occupancy values provided in Table 2-P</t>
    </r>
  </si>
  <si>
    <t>Table 7-P: Conversion of Vehicle-Trip Ends to Person-Trip Ends</t>
  </si>
  <si>
    <t>Table 7-P (D): Entering Trips</t>
  </si>
  <si>
    <t>Table 7-P (O): Exiting Trips</t>
  </si>
  <si>
    <t>Table 8-P (O): Internal Person-Trip Origin-Destination Matrix (Computed at Origin)</t>
  </si>
  <si>
    <t>Table 8-P (D): Internal Person-Trip Origin-Destination Matrix (Computed at Destination)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</si>
  <si>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Vehicle-trips computed using the mode split and vehicle occupancy values provided in Table 2-P</t>
    </r>
  </si>
  <si>
    <t>Table 9-P (D): Internal and External Trips Summary (Entering Trips)</t>
  </si>
  <si>
    <t>Table 9-P (O): Internal and External Trips Summary (Exiting Trips)</t>
  </si>
  <si>
    <t>Table 9-A (O): Internal and External Trips Summary (Exiting Trips)</t>
  </si>
  <si>
    <t>Table 9-A (D): Internal and External Trips Summary (Entering Trips)</t>
  </si>
  <si>
    <t>Base</t>
  </si>
  <si>
    <t>Ranking</t>
  </si>
  <si>
    <t>ITER.</t>
  </si>
  <si>
    <t>OFF</t>
  </si>
  <si>
    <t>RETL</t>
  </si>
  <si>
    <t>REST</t>
  </si>
  <si>
    <t>ENT</t>
  </si>
  <si>
    <t>RESD</t>
  </si>
  <si>
    <t>HOTL</t>
  </si>
  <si>
    <t>RSum</t>
  </si>
  <si>
    <t>Trips</t>
  </si>
  <si>
    <t>Over</t>
  </si>
  <si>
    <t>Rank</t>
  </si>
  <si>
    <t>CSum</t>
  </si>
  <si>
    <t>*Indicates computation that has been rounded to the nearest whole number.</t>
  </si>
  <si>
    <t>Table 4-A: Internal Person-Trip Origin-Destination Matrix*</t>
  </si>
  <si>
    <t>External Trips by Mode*</t>
  </si>
  <si>
    <t>Person-Trips*</t>
  </si>
  <si>
    <t>Table 4-P: Internal Person-Trip Origin-Destination Matrix*</t>
  </si>
  <si>
    <t>Estimation Tool Developed by the Texas Transportation Institute</t>
  </si>
  <si>
    <t>TxDOT Internal Trip Capture Estimation Tool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</si>
</sst>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"/>
    <numFmt numFmtId="166" formatCode="0.000"/>
    <numFmt numFmtId="167" formatCode="0.0%"/>
    <numFmt numFmtId="168" formatCode="_(* #,##0_);_(* \(#,##0\);_(* &quot;-&quot;??_);_(@_)"/>
  </numFmts>
  <fonts count="11">
    <font>
      <sz val="10"/>
      <name val="Arial"/>
    </font>
    <font>
      <sz val="10"/>
      <name val="Arial"/>
    </font>
    <font>
      <sz val="11"/>
      <name val="Arial"/>
    </font>
    <font>
      <sz val="8"/>
      <name val="Arial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9" fontId="2" fillId="2" borderId="1" xfId="3" applyFont="1" applyFill="1" applyBorder="1" applyAlignment="1">
      <alignment horizontal="center" vertical="center"/>
    </xf>
    <xf numFmtId="167" fontId="2" fillId="2" borderId="1" xfId="3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2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2" borderId="6" xfId="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1" xfId="3" applyNumberFormat="1" applyFont="1" applyFill="1" applyBorder="1" applyAlignment="1" applyProtection="1">
      <alignment horizontal="center" vertical="center"/>
    </xf>
    <xf numFmtId="3" fontId="2" fillId="2" borderId="6" xfId="3" applyNumberFormat="1" applyFont="1" applyFill="1" applyBorder="1" applyAlignment="1" applyProtection="1">
      <alignment horizontal="center" vertical="center"/>
    </xf>
    <xf numFmtId="3" fontId="2" fillId="2" borderId="6" xfId="0" applyNumberFormat="1" applyFont="1" applyFill="1" applyBorder="1" applyAlignment="1" applyProtection="1">
      <alignment horizontal="center" vertical="center"/>
    </xf>
    <xf numFmtId="3" fontId="2" fillId="2" borderId="5" xfId="0" applyNumberFormat="1" applyFont="1" applyFill="1" applyBorder="1" applyAlignment="1" applyProtection="1">
      <alignment horizontal="center" vertical="center"/>
    </xf>
    <xf numFmtId="3" fontId="2" fillId="2" borderId="5" xfId="3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Border="1" applyAlignment="1">
      <alignment horizontal="center" vertical="center"/>
    </xf>
    <xf numFmtId="166" fontId="2" fillId="5" borderId="0" xfId="0" applyNumberFormat="1" applyFont="1" applyFill="1" applyBorder="1" applyAlignment="1">
      <alignment horizontal="center" vertical="center"/>
    </xf>
    <xf numFmtId="166" fontId="2" fillId="6" borderId="1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right" vertical="center"/>
    </xf>
    <xf numFmtId="0" fontId="4" fillId="2" borderId="10" xfId="0" applyFont="1" applyFill="1" applyBorder="1" applyAlignment="1" applyProtection="1">
      <alignment horizontal="right" vertical="center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vertical="center"/>
    </xf>
    <xf numFmtId="1" fontId="2" fillId="2" borderId="5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3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/>
    </xf>
    <xf numFmtId="1" fontId="2" fillId="4" borderId="5" xfId="0" applyNumberFormat="1" applyFont="1" applyFill="1" applyBorder="1" applyAlignment="1" applyProtection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</xf>
    <xf numFmtId="1" fontId="2" fillId="4" borderId="7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7" borderId="1" xfId="1" applyNumberFormat="1" applyFont="1" applyFill="1" applyBorder="1" applyAlignment="1" applyProtection="1">
      <alignment horizontal="center" vertical="center"/>
      <protection locked="0"/>
    </xf>
    <xf numFmtId="168" fontId="2" fillId="7" borderId="1" xfId="1" applyNumberFormat="1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18" xfId="0" applyFont="1" applyFill="1" applyBorder="1" applyAlignment="1" applyProtection="1">
      <alignment horizontal="right" vertical="center"/>
    </xf>
    <xf numFmtId="0" fontId="2" fillId="2" borderId="9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9" fontId="2" fillId="2" borderId="1" xfId="3" applyFont="1" applyFill="1" applyBorder="1" applyAlignment="1" applyProtection="1">
      <alignment horizontal="center" vertical="center"/>
    </xf>
    <xf numFmtId="9" fontId="2" fillId="2" borderId="5" xfId="3" applyFont="1" applyFill="1" applyBorder="1" applyAlignment="1" applyProtection="1">
      <alignment horizontal="center" vertical="center"/>
    </xf>
    <xf numFmtId="9" fontId="2" fillId="2" borderId="6" xfId="3" applyFont="1" applyFill="1" applyBorder="1" applyAlignment="1" applyProtection="1">
      <alignment horizontal="center" vertical="center"/>
    </xf>
    <xf numFmtId="9" fontId="2" fillId="2" borderId="7" xfId="3" applyFont="1" applyFill="1" applyBorder="1" applyAlignment="1" applyProtection="1">
      <alignment horizontal="center" vertical="center"/>
    </xf>
    <xf numFmtId="9" fontId="2" fillId="3" borderId="1" xfId="3" applyFont="1" applyFill="1" applyBorder="1" applyAlignment="1" applyProtection="1">
      <alignment horizontal="center" vertical="center"/>
      <protection locked="0"/>
    </xf>
    <xf numFmtId="9" fontId="2" fillId="3" borderId="5" xfId="3" applyFont="1" applyFill="1" applyBorder="1" applyAlignment="1" applyProtection="1">
      <alignment horizontal="center" vertical="center"/>
      <protection locked="0"/>
    </xf>
    <xf numFmtId="9" fontId="2" fillId="3" borderId="6" xfId="3" applyFont="1" applyFill="1" applyBorder="1" applyAlignment="1" applyProtection="1">
      <alignment horizontal="center" vertical="center"/>
      <protection locked="0"/>
    </xf>
    <xf numFmtId="9" fontId="2" fillId="3" borderId="7" xfId="3" applyFont="1" applyFill="1" applyBorder="1" applyAlignment="1" applyProtection="1">
      <alignment horizontal="center" vertical="center"/>
      <protection locked="0"/>
    </xf>
    <xf numFmtId="49" fontId="6" fillId="3" borderId="8" xfId="0" applyNumberFormat="1" applyFont="1" applyFill="1" applyBorder="1" applyAlignment="1" applyProtection="1">
      <alignment horizontal="center" vertical="center"/>
      <protection locked="0"/>
    </xf>
    <xf numFmtId="49" fontId="6" fillId="3" borderId="13" xfId="0" applyNumberFormat="1" applyFont="1" applyFill="1" applyBorder="1" applyAlignment="1" applyProtection="1">
      <alignment horizontal="center" vertical="center"/>
      <protection locked="0"/>
    </xf>
    <xf numFmtId="49" fontId="6" fillId="3" borderId="14" xfId="0" applyNumberFormat="1" applyFont="1" applyFill="1" applyBorder="1" applyAlignment="1" applyProtection="1">
      <alignment horizontal="center" vertical="center"/>
      <protection locked="0"/>
    </xf>
    <xf numFmtId="9" fontId="2" fillId="2" borderId="1" xfId="3" applyNumberFormat="1" applyFont="1" applyFill="1" applyBorder="1" applyAlignment="1" applyProtection="1">
      <alignment horizontal="center" vertical="center"/>
    </xf>
    <xf numFmtId="9" fontId="2" fillId="2" borderId="6" xfId="3" applyNumberFormat="1" applyFon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Alignment="1" applyProtection="1">
      <alignment vertical="center"/>
    </xf>
    <xf numFmtId="1" fontId="9" fillId="5" borderId="0" xfId="0" applyNumberFormat="1" applyFont="1" applyFill="1" applyBorder="1" applyAlignment="1">
      <alignment horizontal="center" vertical="center"/>
    </xf>
    <xf numFmtId="2" fontId="9" fillId="5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 applyProtection="1">
      <alignment vertical="center"/>
    </xf>
    <xf numFmtId="0" fontId="9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2" fontId="8" fillId="5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2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10" xfId="1" applyNumberFormat="1" applyFont="1" applyFill="1" applyBorder="1" applyAlignment="1" applyProtection="1">
      <alignment horizontal="center" vertical="center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5" xfId="1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15" xfId="0" applyNumberFormat="1" applyFont="1" applyFill="1" applyBorder="1" applyAlignment="1" applyProtection="1">
      <alignment horizontal="center" vertical="center"/>
    </xf>
    <xf numFmtId="1" fontId="2" fillId="0" borderId="7" xfId="0" applyNumberFormat="1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</xf>
    <xf numFmtId="1" fontId="2" fillId="4" borderId="14" xfId="0" applyNumberFormat="1" applyFont="1" applyFill="1" applyBorder="1" applyAlignment="1" applyProtection="1">
      <alignment horizontal="center" vertical="center"/>
    </xf>
    <xf numFmtId="1" fontId="2" fillId="4" borderId="5" xfId="0" applyNumberFormat="1" applyFont="1" applyFill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/>
    </xf>
    <xf numFmtId="1" fontId="2" fillId="2" borderId="14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6" fillId="2" borderId="22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25" xfId="0" applyFont="1" applyFill="1" applyBorder="1" applyAlignment="1" applyProtection="1">
      <alignment horizontal="left" vertical="center"/>
    </xf>
    <xf numFmtId="0" fontId="6" fillId="2" borderId="26" xfId="0" applyFont="1" applyFill="1" applyBorder="1" applyAlignment="1" applyProtection="1">
      <alignment horizontal="left" vertical="center"/>
    </xf>
    <xf numFmtId="0" fontId="6" fillId="2" borderId="27" xfId="0" applyFont="1" applyFill="1" applyBorder="1" applyAlignment="1" applyProtection="1">
      <alignment horizontal="left" vertical="center"/>
    </xf>
    <xf numFmtId="1" fontId="2" fillId="2" borderId="23" xfId="0" applyNumberFormat="1" applyFont="1" applyFill="1" applyBorder="1" applyAlignment="1" applyProtection="1">
      <alignment horizontal="center" vertical="center"/>
    </xf>
    <xf numFmtId="1" fontId="2" fillId="2" borderId="31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2" fontId="8" fillId="5" borderId="0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 applyProtection="1">
      <alignment horizontal="center" vertical="center"/>
    </xf>
    <xf numFmtId="49" fontId="6" fillId="0" borderId="29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left" vertical="center"/>
    </xf>
    <xf numFmtId="0" fontId="6" fillId="2" borderId="28" xfId="0" applyFont="1" applyFill="1" applyBorder="1" applyAlignment="1" applyProtection="1">
      <alignment horizontal="left" vertical="center"/>
    </xf>
    <xf numFmtId="0" fontId="6" fillId="2" borderId="29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8" xfId="0" applyNumberFormat="1" applyFont="1" applyFill="1" applyBorder="1" applyAlignment="1" applyProtection="1">
      <alignment horizontal="center" vertical="center"/>
      <protection locked="0"/>
    </xf>
    <xf numFmtId="49" fontId="6" fillId="3" borderId="13" xfId="0" applyNumberFormat="1" applyFont="1" applyFill="1" applyBorder="1" applyAlignment="1" applyProtection="1">
      <alignment horizontal="center" vertical="center"/>
      <protection locked="0"/>
    </xf>
    <xf numFmtId="49" fontId="6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</xf>
    <xf numFmtId="49" fontId="6" fillId="0" borderId="32" xfId="2" applyNumberFormat="1" applyFont="1" applyFill="1" applyBorder="1" applyAlignment="1" applyProtection="1">
      <alignment horizontal="center" vertical="center"/>
    </xf>
    <xf numFmtId="0" fontId="0" fillId="0" borderId="26" xfId="2" applyNumberFormat="1" applyFont="1" applyBorder="1" applyProtection="1"/>
    <xf numFmtId="0" fontId="0" fillId="0" borderId="27" xfId="2" applyNumberFormat="1" applyFont="1" applyBorder="1" applyProtection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G66"/>
  <sheetViews>
    <sheetView tabSelected="1" zoomScale="70" zoomScaleNormal="70" workbookViewId="0">
      <selection activeCell="C3" sqref="C3:E3"/>
    </sheetView>
  </sheetViews>
  <sheetFormatPr defaultColWidth="2.5703125" defaultRowHeight="16.5" customHeight="1"/>
  <cols>
    <col min="1" max="1" width="2.5703125" style="9" customWidth="1"/>
    <col min="2" max="2" width="28.42578125" style="9" bestFit="1" customWidth="1"/>
    <col min="3" max="3" width="12.85546875" style="9" bestFit="1" customWidth="1"/>
    <col min="4" max="4" width="14.28515625" style="9" bestFit="1" customWidth="1"/>
    <col min="5" max="5" width="17.140625" style="9" bestFit="1" customWidth="1"/>
    <col min="6" max="6" width="2.85546875" style="9" customWidth="1"/>
    <col min="7" max="7" width="22.42578125" style="9" customWidth="1"/>
    <col min="8" max="8" width="23.42578125" style="9" customWidth="1"/>
    <col min="9" max="9" width="21" style="9" customWidth="1"/>
    <col min="10" max="21" width="2.42578125" style="9" customWidth="1"/>
    <col min="22" max="16384" width="2.5703125" style="9"/>
  </cols>
  <sheetData>
    <row r="1" spans="2:9" ht="16.5" customHeight="1" thickBot="1"/>
    <row r="2" spans="2:9" ht="16.5" customHeight="1">
      <c r="B2" s="158" t="s">
        <v>137</v>
      </c>
      <c r="C2" s="159"/>
      <c r="D2" s="159"/>
      <c r="E2" s="159"/>
      <c r="F2" s="159"/>
      <c r="G2" s="159"/>
      <c r="H2" s="159"/>
      <c r="I2" s="160"/>
    </row>
    <row r="3" spans="2:9" ht="16.5" customHeight="1">
      <c r="B3" s="10" t="s">
        <v>46</v>
      </c>
      <c r="C3" s="129"/>
      <c r="D3" s="129"/>
      <c r="E3" s="129"/>
      <c r="F3" s="11"/>
      <c r="G3" s="12" t="s">
        <v>48</v>
      </c>
      <c r="H3" s="129"/>
      <c r="I3" s="131"/>
    </row>
    <row r="4" spans="2:9" ht="16.5" customHeight="1">
      <c r="B4" s="10" t="s">
        <v>47</v>
      </c>
      <c r="C4" s="129"/>
      <c r="D4" s="129"/>
      <c r="E4" s="129"/>
      <c r="F4" s="13"/>
      <c r="G4" s="12" t="s">
        <v>54</v>
      </c>
      <c r="H4" s="132"/>
      <c r="I4" s="133"/>
    </row>
    <row r="5" spans="2:9" ht="16.5" customHeight="1">
      <c r="B5" s="45" t="s">
        <v>53</v>
      </c>
      <c r="C5" s="43"/>
      <c r="D5" s="49"/>
      <c r="E5" s="50"/>
      <c r="F5" s="13"/>
      <c r="G5" s="46" t="s">
        <v>11</v>
      </c>
      <c r="H5" s="47"/>
      <c r="I5" s="48"/>
    </row>
    <row r="6" spans="2:9" ht="16.5" customHeight="1">
      <c r="B6" s="45" t="s">
        <v>56</v>
      </c>
      <c r="C6" s="132"/>
      <c r="D6" s="136"/>
      <c r="E6" s="137"/>
      <c r="F6" s="13"/>
      <c r="G6" s="46" t="s">
        <v>55</v>
      </c>
      <c r="H6" s="47"/>
      <c r="I6" s="48"/>
    </row>
    <row r="7" spans="2:9" ht="16.5" customHeight="1" thickBot="1">
      <c r="B7" s="14" t="s">
        <v>57</v>
      </c>
      <c r="C7" s="130" t="s">
        <v>65</v>
      </c>
      <c r="D7" s="130"/>
      <c r="E7" s="130"/>
      <c r="F7" s="15"/>
      <c r="G7" s="16" t="s">
        <v>11</v>
      </c>
      <c r="H7" s="134"/>
      <c r="I7" s="135"/>
    </row>
    <row r="8" spans="2:9" ht="16.5" customHeight="1" thickBot="1">
      <c r="B8" s="13"/>
      <c r="C8" s="13"/>
      <c r="D8" s="13"/>
      <c r="E8" s="13"/>
      <c r="F8" s="13"/>
      <c r="G8" s="13"/>
      <c r="H8" s="13"/>
      <c r="I8" s="13"/>
    </row>
    <row r="9" spans="2:9" ht="16.5" customHeight="1">
      <c r="B9" s="158" t="s">
        <v>69</v>
      </c>
      <c r="C9" s="159"/>
      <c r="D9" s="159"/>
      <c r="E9" s="159"/>
      <c r="F9" s="159"/>
      <c r="G9" s="159"/>
      <c r="H9" s="159"/>
      <c r="I9" s="160"/>
    </row>
    <row r="10" spans="2:9" ht="16.5" customHeight="1">
      <c r="B10" s="127" t="s">
        <v>0</v>
      </c>
      <c r="C10" s="148" t="s">
        <v>67</v>
      </c>
      <c r="D10" s="149"/>
      <c r="E10" s="150"/>
      <c r="F10" s="55"/>
      <c r="G10" s="124" t="s">
        <v>66</v>
      </c>
      <c r="H10" s="125"/>
      <c r="I10" s="126"/>
    </row>
    <row r="11" spans="2:9" ht="16.5" customHeight="1">
      <c r="B11" s="128"/>
      <c r="C11" s="51" t="s">
        <v>84</v>
      </c>
      <c r="D11" s="51" t="s">
        <v>58</v>
      </c>
      <c r="E11" s="51" t="s">
        <v>59</v>
      </c>
      <c r="F11" s="56"/>
      <c r="G11" s="51" t="s">
        <v>8</v>
      </c>
      <c r="H11" s="51" t="s">
        <v>60</v>
      </c>
      <c r="I11" s="58" t="s">
        <v>61</v>
      </c>
    </row>
    <row r="12" spans="2:9" ht="16.5" customHeight="1">
      <c r="B12" s="19" t="s">
        <v>3</v>
      </c>
      <c r="C12" s="72"/>
      <c r="D12" s="73"/>
      <c r="E12" s="74"/>
      <c r="F12" s="56"/>
      <c r="G12" s="71">
        <f>H12+I12</f>
        <v>0</v>
      </c>
      <c r="H12" s="36"/>
      <c r="I12" s="37"/>
    </row>
    <row r="13" spans="2:9" ht="16.5" customHeight="1">
      <c r="B13" s="19" t="s">
        <v>4</v>
      </c>
      <c r="C13" s="72"/>
      <c r="D13" s="73"/>
      <c r="E13" s="75"/>
      <c r="F13" s="56"/>
      <c r="G13" s="71">
        <f t="shared" ref="G13:G18" si="0">H13+I13</f>
        <v>0</v>
      </c>
      <c r="H13" s="36"/>
      <c r="I13" s="37"/>
    </row>
    <row r="14" spans="2:9" ht="16.5" customHeight="1">
      <c r="B14" s="19" t="s">
        <v>5</v>
      </c>
      <c r="C14" s="72"/>
      <c r="D14" s="73"/>
      <c r="E14" s="75"/>
      <c r="F14" s="56"/>
      <c r="G14" s="71">
        <f t="shared" si="0"/>
        <v>0</v>
      </c>
      <c r="H14" s="36"/>
      <c r="I14" s="37"/>
    </row>
    <row r="15" spans="2:9" ht="16.5" customHeight="1">
      <c r="B15" s="19" t="s">
        <v>9</v>
      </c>
      <c r="C15" s="72"/>
      <c r="D15" s="73"/>
      <c r="E15" s="75"/>
      <c r="F15" s="56"/>
      <c r="G15" s="71">
        <f>H15+I15</f>
        <v>0</v>
      </c>
      <c r="H15" s="36"/>
      <c r="I15" s="37"/>
    </row>
    <row r="16" spans="2:9" ht="16.5" customHeight="1">
      <c r="B16" s="19" t="s">
        <v>6</v>
      </c>
      <c r="C16" s="72"/>
      <c r="D16" s="73"/>
      <c r="E16" s="75"/>
      <c r="F16" s="56"/>
      <c r="G16" s="71">
        <f t="shared" si="0"/>
        <v>0</v>
      </c>
      <c r="H16" s="36"/>
      <c r="I16" s="37"/>
    </row>
    <row r="17" spans="2:9" ht="16.5" customHeight="1">
      <c r="B17" s="19" t="s">
        <v>7</v>
      </c>
      <c r="C17" s="72"/>
      <c r="D17" s="73"/>
      <c r="E17" s="75"/>
      <c r="F17" s="56"/>
      <c r="G17" s="71">
        <f t="shared" si="0"/>
        <v>0</v>
      </c>
      <c r="H17" s="36"/>
      <c r="I17" s="37"/>
    </row>
    <row r="18" spans="2:9" ht="16.5" customHeight="1">
      <c r="B18" s="54" t="s">
        <v>85</v>
      </c>
      <c r="C18" s="72"/>
      <c r="D18" s="73"/>
      <c r="E18" s="76"/>
      <c r="F18" s="56"/>
      <c r="G18" s="71">
        <f t="shared" si="0"/>
        <v>0</v>
      </c>
      <c r="H18" s="52"/>
      <c r="I18" s="53"/>
    </row>
    <row r="19" spans="2:9" ht="16.5" customHeight="1" thickBot="1">
      <c r="B19" s="20" t="s">
        <v>8</v>
      </c>
      <c r="C19" s="66"/>
      <c r="D19" s="66"/>
      <c r="E19" s="66"/>
      <c r="F19" s="57"/>
      <c r="G19" s="21">
        <f>SUM(G12:G18)</f>
        <v>0</v>
      </c>
      <c r="H19" s="21">
        <f>SUM(H12:H18)</f>
        <v>0</v>
      </c>
      <c r="I19" s="22">
        <f>SUM(I12:I18)</f>
        <v>0</v>
      </c>
    </row>
    <row r="20" spans="2:9" ht="16.5" customHeight="1" thickBot="1">
      <c r="B20" s="13"/>
      <c r="C20" s="13"/>
      <c r="D20" s="13"/>
      <c r="E20" s="13"/>
      <c r="F20" s="13"/>
      <c r="G20" s="13"/>
      <c r="H20" s="13"/>
      <c r="I20" s="13"/>
    </row>
    <row r="21" spans="2:9" ht="16.5" customHeight="1">
      <c r="B21" s="151" t="s">
        <v>70</v>
      </c>
      <c r="C21" s="152"/>
      <c r="D21" s="152"/>
      <c r="E21" s="152"/>
      <c r="F21" s="152"/>
      <c r="G21" s="152"/>
      <c r="H21" s="152"/>
      <c r="I21" s="153"/>
    </row>
    <row r="22" spans="2:9" ht="16.5" customHeight="1">
      <c r="B22" s="127" t="s">
        <v>0</v>
      </c>
      <c r="C22" s="148" t="s">
        <v>51</v>
      </c>
      <c r="D22" s="149"/>
      <c r="E22" s="150"/>
      <c r="F22" s="55"/>
      <c r="G22" s="124" t="s">
        <v>52</v>
      </c>
      <c r="H22" s="125"/>
      <c r="I22" s="126"/>
    </row>
    <row r="23" spans="2:9" ht="16.5" customHeight="1">
      <c r="B23" s="128"/>
      <c r="C23" s="51" t="s">
        <v>68</v>
      </c>
      <c r="D23" s="51" t="s">
        <v>62</v>
      </c>
      <c r="E23" s="51" t="s">
        <v>63</v>
      </c>
      <c r="F23" s="56"/>
      <c r="G23" s="51" t="s">
        <v>68</v>
      </c>
      <c r="H23" s="51" t="s">
        <v>62</v>
      </c>
      <c r="I23" s="58" t="s">
        <v>63</v>
      </c>
    </row>
    <row r="24" spans="2:9" ht="16.5" customHeight="1">
      <c r="B24" s="19" t="s">
        <v>3</v>
      </c>
      <c r="C24" s="80"/>
      <c r="D24" s="86"/>
      <c r="E24" s="86"/>
      <c r="F24" s="56"/>
      <c r="G24" s="80"/>
      <c r="H24" s="86"/>
      <c r="I24" s="88"/>
    </row>
    <row r="25" spans="2:9" ht="16.5" customHeight="1">
      <c r="B25" s="19" t="s">
        <v>4</v>
      </c>
      <c r="C25" s="80"/>
      <c r="D25" s="86"/>
      <c r="E25" s="86"/>
      <c r="F25" s="56"/>
      <c r="G25" s="80"/>
      <c r="H25" s="86"/>
      <c r="I25" s="88"/>
    </row>
    <row r="26" spans="2:9" ht="16.5" customHeight="1">
      <c r="B26" s="19" t="s">
        <v>5</v>
      </c>
      <c r="C26" s="80"/>
      <c r="D26" s="86"/>
      <c r="E26" s="86"/>
      <c r="F26" s="56"/>
      <c r="G26" s="80"/>
      <c r="H26" s="86"/>
      <c r="I26" s="88"/>
    </row>
    <row r="27" spans="2:9" ht="16.5" customHeight="1">
      <c r="B27" s="19" t="s">
        <v>9</v>
      </c>
      <c r="C27" s="80"/>
      <c r="D27" s="86"/>
      <c r="E27" s="86"/>
      <c r="F27" s="56"/>
      <c r="G27" s="80"/>
      <c r="H27" s="86"/>
      <c r="I27" s="88"/>
    </row>
    <row r="28" spans="2:9" ht="16.5" customHeight="1">
      <c r="B28" s="19" t="s">
        <v>6</v>
      </c>
      <c r="C28" s="80"/>
      <c r="D28" s="86"/>
      <c r="E28" s="86"/>
      <c r="F28" s="56"/>
      <c r="G28" s="80"/>
      <c r="H28" s="86"/>
      <c r="I28" s="88"/>
    </row>
    <row r="29" spans="2:9" ht="16.5" customHeight="1">
      <c r="B29" s="19" t="s">
        <v>7</v>
      </c>
      <c r="C29" s="80"/>
      <c r="D29" s="86"/>
      <c r="E29" s="86"/>
      <c r="F29" s="56"/>
      <c r="G29" s="80"/>
      <c r="H29" s="86"/>
      <c r="I29" s="88"/>
    </row>
    <row r="30" spans="2:9" ht="16.5" customHeight="1" thickBot="1">
      <c r="B30" s="59" t="s">
        <v>85</v>
      </c>
      <c r="C30" s="81"/>
      <c r="D30" s="87"/>
      <c r="E30" s="87"/>
      <c r="F30" s="57"/>
      <c r="G30" s="81"/>
      <c r="H30" s="87"/>
      <c r="I30" s="89"/>
    </row>
    <row r="31" spans="2:9" ht="16.5" customHeight="1" thickBot="1">
      <c r="B31" s="13"/>
      <c r="C31" s="23"/>
      <c r="D31" s="23"/>
      <c r="E31" s="23"/>
      <c r="F31" s="13"/>
      <c r="G31" s="23"/>
      <c r="H31" s="23"/>
      <c r="I31" s="23"/>
    </row>
    <row r="32" spans="2:9" ht="16.5" customHeight="1">
      <c r="B32" s="151" t="s">
        <v>71</v>
      </c>
      <c r="C32" s="152"/>
      <c r="D32" s="152"/>
      <c r="E32" s="152"/>
      <c r="F32" s="152"/>
      <c r="G32" s="152"/>
      <c r="H32" s="152"/>
      <c r="I32" s="153"/>
    </row>
    <row r="33" spans="2:9" ht="16.5" customHeight="1">
      <c r="B33" s="128" t="s">
        <v>42</v>
      </c>
      <c r="C33" s="144" t="s">
        <v>43</v>
      </c>
      <c r="D33" s="144"/>
      <c r="E33" s="144"/>
      <c r="F33" s="144"/>
      <c r="G33" s="144"/>
      <c r="H33" s="144"/>
      <c r="I33" s="145"/>
    </row>
    <row r="34" spans="2:9" ht="16.5" customHeight="1">
      <c r="B34" s="128"/>
      <c r="C34" s="8" t="s">
        <v>3</v>
      </c>
      <c r="D34" s="8" t="s">
        <v>4</v>
      </c>
      <c r="E34" s="8" t="s">
        <v>5</v>
      </c>
      <c r="F34" s="146" t="s">
        <v>9</v>
      </c>
      <c r="G34" s="146"/>
      <c r="H34" s="17" t="s">
        <v>6</v>
      </c>
      <c r="I34" s="18" t="s">
        <v>7</v>
      </c>
    </row>
    <row r="35" spans="2:9" ht="16.5" customHeight="1">
      <c r="B35" s="24" t="s">
        <v>3</v>
      </c>
      <c r="C35" s="67"/>
      <c r="D35" s="67"/>
      <c r="E35" s="67"/>
      <c r="F35" s="147"/>
      <c r="G35" s="147"/>
      <c r="H35" s="67"/>
      <c r="I35" s="68"/>
    </row>
    <row r="36" spans="2:9" ht="16.5" customHeight="1">
      <c r="B36" s="24" t="s">
        <v>4</v>
      </c>
      <c r="C36" s="67"/>
      <c r="D36" s="67"/>
      <c r="E36" s="67"/>
      <c r="F36" s="138"/>
      <c r="G36" s="139"/>
      <c r="H36" s="67"/>
      <c r="I36" s="68"/>
    </row>
    <row r="37" spans="2:9" ht="16.5" customHeight="1">
      <c r="B37" s="24" t="s">
        <v>5</v>
      </c>
      <c r="C37" s="67"/>
      <c r="D37" s="67"/>
      <c r="E37" s="67"/>
      <c r="F37" s="138"/>
      <c r="G37" s="139"/>
      <c r="H37" s="67"/>
      <c r="I37" s="68"/>
    </row>
    <row r="38" spans="2:9" ht="16.5" customHeight="1">
      <c r="B38" s="24" t="s">
        <v>9</v>
      </c>
      <c r="C38" s="67"/>
      <c r="D38" s="67"/>
      <c r="E38" s="67"/>
      <c r="F38" s="138"/>
      <c r="G38" s="139"/>
      <c r="H38" s="67"/>
      <c r="I38" s="68"/>
    </row>
    <row r="39" spans="2:9" ht="16.5" customHeight="1">
      <c r="B39" s="24" t="s">
        <v>6</v>
      </c>
      <c r="C39" s="67"/>
      <c r="D39" s="67"/>
      <c r="E39" s="67"/>
      <c r="F39" s="138"/>
      <c r="G39" s="139"/>
      <c r="H39" s="67"/>
      <c r="I39" s="68"/>
    </row>
    <row r="40" spans="2:9" ht="16.5" customHeight="1" thickBot="1">
      <c r="B40" s="25" t="s">
        <v>7</v>
      </c>
      <c r="C40" s="66"/>
      <c r="D40" s="66"/>
      <c r="E40" s="66"/>
      <c r="F40" s="140"/>
      <c r="G40" s="140"/>
      <c r="H40" s="66"/>
      <c r="I40" s="69"/>
    </row>
    <row r="41" spans="2:9" ht="16.5" customHeight="1" thickBot="1">
      <c r="F41" s="13"/>
    </row>
    <row r="42" spans="2:9" ht="16.5" customHeight="1">
      <c r="B42" s="158" t="s">
        <v>132</v>
      </c>
      <c r="C42" s="159"/>
      <c r="D42" s="159"/>
      <c r="E42" s="159"/>
      <c r="F42" s="159"/>
      <c r="G42" s="159"/>
      <c r="H42" s="159"/>
      <c r="I42" s="160"/>
    </row>
    <row r="43" spans="2:9" ht="16.5" customHeight="1">
      <c r="B43" s="143" t="s">
        <v>42</v>
      </c>
      <c r="C43" s="176" t="s">
        <v>43</v>
      </c>
      <c r="D43" s="174"/>
      <c r="E43" s="174"/>
      <c r="F43" s="174"/>
      <c r="G43" s="174"/>
      <c r="H43" s="174"/>
      <c r="I43" s="175"/>
    </row>
    <row r="44" spans="2:9" ht="16.5" customHeight="1">
      <c r="B44" s="127"/>
      <c r="C44" s="17" t="s">
        <v>3</v>
      </c>
      <c r="D44" s="17" t="s">
        <v>4</v>
      </c>
      <c r="E44" s="17" t="s">
        <v>5</v>
      </c>
      <c r="F44" s="146" t="s">
        <v>9</v>
      </c>
      <c r="G44" s="146"/>
      <c r="H44" s="17" t="s">
        <v>6</v>
      </c>
      <c r="I44" s="18" t="s">
        <v>7</v>
      </c>
    </row>
    <row r="45" spans="2:9" ht="16.5" customHeight="1">
      <c r="B45" s="19" t="s">
        <v>3</v>
      </c>
      <c r="C45" s="67"/>
      <c r="D45" s="26">
        <f>ROUND('Page 2-A'!CC5,0)</f>
        <v>0</v>
      </c>
      <c r="E45" s="26">
        <f>ROUND('Page 2-A'!CD5,0)</f>
        <v>0</v>
      </c>
      <c r="F45" s="141">
        <f>ROUND('Page 2-A'!CE5,0)</f>
        <v>0</v>
      </c>
      <c r="G45" s="142"/>
      <c r="H45" s="26">
        <f>ROUND('Page 2-A'!CF5,0)</f>
        <v>0</v>
      </c>
      <c r="I45" s="27">
        <f>ROUND('Page 2-A'!CG5,0)</f>
        <v>0</v>
      </c>
    </row>
    <row r="46" spans="2:9" ht="16.5" customHeight="1">
      <c r="B46" s="19" t="s">
        <v>4</v>
      </c>
      <c r="C46" s="26">
        <f>ROUND('Page 2-A'!CB6,0)</f>
        <v>0</v>
      </c>
      <c r="D46" s="67"/>
      <c r="E46" s="26">
        <f>ROUND('Page 2-A'!CD6,0)</f>
        <v>0</v>
      </c>
      <c r="F46" s="141">
        <f>ROUND('Page 2-A'!CE6,0)</f>
        <v>0</v>
      </c>
      <c r="G46" s="142"/>
      <c r="H46" s="26">
        <f>ROUND('Page 2-A'!CF6,0)</f>
        <v>0</v>
      </c>
      <c r="I46" s="27">
        <f>ROUND('Page 2-A'!CG6,0)</f>
        <v>0</v>
      </c>
    </row>
    <row r="47" spans="2:9" ht="16.5" customHeight="1">
      <c r="B47" s="19" t="s">
        <v>5</v>
      </c>
      <c r="C47" s="26">
        <f>ROUND('Page 2-A'!CB7,0)</f>
        <v>0</v>
      </c>
      <c r="D47" s="26">
        <f>ROUND('Page 2-A'!CC7,0)</f>
        <v>0</v>
      </c>
      <c r="E47" s="67"/>
      <c r="F47" s="141">
        <f>ROUND('Page 2-A'!CE7,0)</f>
        <v>0</v>
      </c>
      <c r="G47" s="142"/>
      <c r="H47" s="26">
        <f>ROUND('Page 2-A'!CF7,0)</f>
        <v>0</v>
      </c>
      <c r="I47" s="27">
        <f>ROUND('Page 2-A'!CG7,0)</f>
        <v>0</v>
      </c>
    </row>
    <row r="48" spans="2:9" ht="16.5" customHeight="1">
      <c r="B48" s="19" t="s">
        <v>9</v>
      </c>
      <c r="C48" s="26">
        <f>ROUND('Page 2-A'!CB8,0)</f>
        <v>0</v>
      </c>
      <c r="D48" s="26">
        <f>ROUND('Page 2-A'!CC8,0)</f>
        <v>0</v>
      </c>
      <c r="E48" s="26">
        <f>ROUND('Page 2-A'!CD8,0)</f>
        <v>0</v>
      </c>
      <c r="F48" s="138"/>
      <c r="G48" s="139"/>
      <c r="H48" s="26">
        <f>ROUND('Page 2-A'!CF8,0)</f>
        <v>0</v>
      </c>
      <c r="I48" s="27">
        <f>ROUND('Page 2-A'!CG8,0)</f>
        <v>0</v>
      </c>
    </row>
    <row r="49" spans="2:33" ht="16.5" customHeight="1">
      <c r="B49" s="19" t="s">
        <v>6</v>
      </c>
      <c r="C49" s="26">
        <f>ROUND('Page 2-A'!CB9,0)</f>
        <v>0</v>
      </c>
      <c r="D49" s="26">
        <f>ROUND('Page 2-A'!CC9,0)</f>
        <v>0</v>
      </c>
      <c r="E49" s="26">
        <f>ROUND('Page 2-A'!CD9,0)</f>
        <v>0</v>
      </c>
      <c r="F49" s="141">
        <f>ROUND('Page 2-A'!CE9,0)</f>
        <v>0</v>
      </c>
      <c r="G49" s="142"/>
      <c r="H49" s="67"/>
      <c r="I49" s="27">
        <f>ROUND('Page 2-A'!CG9,0)</f>
        <v>0</v>
      </c>
    </row>
    <row r="50" spans="2:33" ht="16.5" customHeight="1" thickBot="1">
      <c r="B50" s="20" t="s">
        <v>7</v>
      </c>
      <c r="C50" s="60">
        <f>ROUND('Page 2-A'!CB10,0)</f>
        <v>0</v>
      </c>
      <c r="D50" s="60">
        <f>ROUND('Page 2-A'!CC10,0)</f>
        <v>0</v>
      </c>
      <c r="E50" s="60">
        <f>ROUND('Page 2-A'!CD10,0)</f>
        <v>0</v>
      </c>
      <c r="F50" s="170">
        <f>ROUND('Page 2-A'!CE10,0)</f>
        <v>0</v>
      </c>
      <c r="G50" s="171"/>
      <c r="H50" s="60">
        <f>ROUND('Page 2-A'!CF10,0)</f>
        <v>0</v>
      </c>
      <c r="I50" s="69"/>
    </row>
    <row r="51" spans="2:33" ht="16.5" customHeight="1" thickBot="1">
      <c r="F51" s="157"/>
      <c r="G51" s="157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2:33" ht="16.5" customHeight="1">
      <c r="B52" s="158" t="s">
        <v>72</v>
      </c>
      <c r="C52" s="159"/>
      <c r="D52" s="159"/>
      <c r="E52" s="160"/>
      <c r="F52" s="61"/>
      <c r="G52" s="158" t="s">
        <v>73</v>
      </c>
      <c r="H52" s="159"/>
      <c r="I52" s="160"/>
      <c r="J52" s="61"/>
      <c r="K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2:33" ht="16.5" customHeight="1">
      <c r="B53" s="44"/>
      <c r="C53" s="51" t="s">
        <v>8</v>
      </c>
      <c r="D53" s="51" t="s">
        <v>60</v>
      </c>
      <c r="E53" s="58" t="s">
        <v>61</v>
      </c>
      <c r="F53" s="157"/>
      <c r="G53" s="64" t="s">
        <v>0</v>
      </c>
      <c r="H53" s="17" t="s">
        <v>51</v>
      </c>
      <c r="I53" s="18" t="s">
        <v>52</v>
      </c>
      <c r="J53" s="13"/>
      <c r="K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33" ht="16.5" customHeight="1">
      <c r="B54" s="19" t="s">
        <v>12</v>
      </c>
      <c r="C54" s="28">
        <f>D54+E54</f>
        <v>0</v>
      </c>
      <c r="D54" s="29">
        <f>SUM('Page 2-A'!E38:E44)</f>
        <v>0</v>
      </c>
      <c r="E54" s="30">
        <f>SUM('Page 2-A'!E49:E55)</f>
        <v>0</v>
      </c>
      <c r="F54" s="157"/>
      <c r="G54" s="19" t="s">
        <v>3</v>
      </c>
      <c r="H54" s="82" t="str">
        <f>IF('Page 2-A'!E38&gt;0,'Page 2-A'!C38/'Page 2-A'!E38,"N/A")</f>
        <v>N/A</v>
      </c>
      <c r="I54" s="84" t="str">
        <f>IF('Page 2-A'!E49&gt;0,'Page 2-A'!C49/'Page 2-A'!E49,"N/A")</f>
        <v>N/A</v>
      </c>
      <c r="J54" s="13"/>
      <c r="K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2:33" ht="16.5" customHeight="1">
      <c r="B55" s="65" t="s">
        <v>64</v>
      </c>
      <c r="C55" s="93">
        <f>IF(C54&gt;0,SUM('Page 2-A'!C38:C44,'Page 2-A'!C49:C55)/'Page 1-A'!C54,0)</f>
        <v>0</v>
      </c>
      <c r="D55" s="93">
        <f>IF(D54&gt;0,SUM('Page 2-A'!C38:C44)/'Page 1-A'!D54,0)</f>
        <v>0</v>
      </c>
      <c r="E55" s="94">
        <f>IF(E54&gt;0,SUM('Page 2-A'!C49:C55)/'Page 1-A'!E54,0)</f>
        <v>0</v>
      </c>
      <c r="F55" s="157"/>
      <c r="G55" s="19" t="s">
        <v>4</v>
      </c>
      <c r="H55" s="82" t="str">
        <f>IF('Page 2-A'!E39&gt;0,'Page 2-A'!C39/'Page 2-A'!E39,"N/A")</f>
        <v>N/A</v>
      </c>
      <c r="I55" s="84" t="str">
        <f>IF('Page 2-A'!E50&gt;0,'Page 2-A'!C50/'Page 2-A'!E50,"N/A")</f>
        <v>N/A</v>
      </c>
      <c r="J55" s="13"/>
      <c r="K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pans="2:33" ht="16.5" customHeight="1">
      <c r="B56" s="173"/>
      <c r="C56" s="174"/>
      <c r="D56" s="174"/>
      <c r="E56" s="175"/>
      <c r="F56" s="157"/>
      <c r="G56" s="19" t="s">
        <v>5</v>
      </c>
      <c r="H56" s="82" t="str">
        <f>IF('Page 2-A'!E40&gt;0,'Page 2-A'!C40/'Page 2-A'!E40,"N/A")</f>
        <v>N/A</v>
      </c>
      <c r="I56" s="84" t="str">
        <f>IF('Page 2-A'!E51&gt;0,'Page 2-A'!C51/'Page 2-A'!E51,"N/A")</f>
        <v>N/A</v>
      </c>
      <c r="J56" s="13"/>
      <c r="K56" s="13"/>
      <c r="T56" s="13"/>
      <c r="U56" s="13"/>
      <c r="V56" s="13"/>
      <c r="W56" s="13"/>
      <c r="X56" s="13"/>
      <c r="Y56" s="13"/>
      <c r="Z56" s="172"/>
      <c r="AA56" s="157"/>
      <c r="AB56" s="157"/>
      <c r="AC56" s="157"/>
      <c r="AD56" s="13"/>
      <c r="AE56" s="13"/>
      <c r="AF56" s="13"/>
      <c r="AG56" s="13"/>
    </row>
    <row r="57" spans="2:33" ht="16.5" customHeight="1">
      <c r="B57" s="65" t="s">
        <v>86</v>
      </c>
      <c r="C57" s="28">
        <f>D57+E57</f>
        <v>0</v>
      </c>
      <c r="D57" s="29">
        <f>SUM('Page 2-A'!G38:G44)</f>
        <v>0</v>
      </c>
      <c r="E57" s="31">
        <f>SUM('Page 2-A'!G49:G55)</f>
        <v>0</v>
      </c>
      <c r="F57" s="157"/>
      <c r="G57" s="19" t="s">
        <v>9</v>
      </c>
      <c r="H57" s="82" t="str">
        <f>IF('Page 2-A'!E41&gt;0,'Page 2-A'!C41/'Page 2-A'!E41,"N/A")</f>
        <v>N/A</v>
      </c>
      <c r="I57" s="84" t="str">
        <f>IF('Page 2-A'!E52&gt;0,'Page 2-A'!C52/'Page 2-A'!E52,"N/A")</f>
        <v>N/A</v>
      </c>
      <c r="J57" s="13"/>
      <c r="K57" s="13"/>
      <c r="T57" s="13"/>
      <c r="U57" s="13"/>
      <c r="V57" s="13"/>
      <c r="W57" s="13"/>
      <c r="X57" s="13"/>
      <c r="Y57" s="13"/>
      <c r="Z57" s="70"/>
      <c r="AA57" s="62"/>
      <c r="AB57" s="63"/>
      <c r="AC57" s="62"/>
      <c r="AD57" s="13"/>
      <c r="AE57" s="13"/>
      <c r="AF57" s="13"/>
      <c r="AG57" s="13"/>
    </row>
    <row r="58" spans="2:33" ht="16.5" customHeight="1">
      <c r="B58" s="65" t="s">
        <v>87</v>
      </c>
      <c r="C58" s="28">
        <f>D58+E58</f>
        <v>0</v>
      </c>
      <c r="D58" s="29">
        <f>SUM('Page 2-A'!H38:H44)</f>
        <v>0</v>
      </c>
      <c r="E58" s="31">
        <f>SUM('Page 2-A'!H49:H55)</f>
        <v>0</v>
      </c>
      <c r="F58" s="157"/>
      <c r="G58" s="19" t="s">
        <v>6</v>
      </c>
      <c r="H58" s="82" t="str">
        <f>IF('Page 2-A'!E42&gt;0,'Page 2-A'!C42/'Page 2-A'!E42,"N/A")</f>
        <v>N/A</v>
      </c>
      <c r="I58" s="84" t="str">
        <f>IF('Page 2-A'!E53&gt;0,'Page 2-A'!C53/'Page 2-A'!E53,"N/A")</f>
        <v>N/A</v>
      </c>
      <c r="J58" s="13"/>
      <c r="K58" s="13"/>
      <c r="T58" s="13"/>
      <c r="U58" s="13"/>
      <c r="V58" s="13"/>
      <c r="W58" s="13"/>
      <c r="X58" s="13"/>
      <c r="Y58" s="13"/>
      <c r="Z58" s="13"/>
      <c r="AA58" s="62"/>
      <c r="AB58" s="63"/>
      <c r="AC58" s="62"/>
      <c r="AD58" s="13"/>
      <c r="AE58" s="13"/>
      <c r="AF58" s="13"/>
      <c r="AG58" s="13"/>
    </row>
    <row r="59" spans="2:33" ht="16.5" customHeight="1" thickBot="1">
      <c r="B59" s="59" t="s">
        <v>88</v>
      </c>
      <c r="C59" s="32">
        <f>D59+E59</f>
        <v>0</v>
      </c>
      <c r="D59" s="33">
        <f>SUM('Page 2-A'!I38:I44)</f>
        <v>0</v>
      </c>
      <c r="E59" s="34">
        <f>SUM('Page 2-A'!I49:I55)</f>
        <v>0</v>
      </c>
      <c r="F59" s="23"/>
      <c r="G59" s="20" t="s">
        <v>7</v>
      </c>
      <c r="H59" s="83" t="str">
        <f>IF('Page 2-A'!E43&gt;0,'Page 2-A'!C43/'Page 2-A'!E43,"N/A")</f>
        <v>N/A</v>
      </c>
      <c r="I59" s="85" t="str">
        <f>IF('Page 2-A'!E54&gt;0,'Page 2-A'!C54/'Page 2-A'!E54,"N/A")</f>
        <v>N/A</v>
      </c>
      <c r="J59" s="13"/>
      <c r="K59" s="13"/>
      <c r="T59" s="13"/>
      <c r="U59" s="13"/>
      <c r="V59" s="13"/>
      <c r="W59" s="13"/>
      <c r="X59" s="13"/>
      <c r="Y59" s="13"/>
      <c r="Z59" s="13"/>
      <c r="AA59" s="62"/>
      <c r="AB59" s="63"/>
      <c r="AC59" s="62"/>
      <c r="AD59" s="13"/>
      <c r="AE59" s="13"/>
      <c r="AF59" s="13"/>
      <c r="AG59" s="13"/>
    </row>
    <row r="60" spans="2:33" ht="16.5" customHeight="1" thickBot="1">
      <c r="F60" s="23"/>
      <c r="G60" s="13"/>
      <c r="H60" s="63"/>
      <c r="I60" s="62"/>
      <c r="J60" s="13"/>
      <c r="K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  <row r="61" spans="2:33" ht="16.5" customHeight="1">
      <c r="B61" s="167" t="s">
        <v>89</v>
      </c>
      <c r="C61" s="168"/>
      <c r="D61" s="168"/>
      <c r="E61" s="168"/>
      <c r="F61" s="168"/>
      <c r="G61" s="168"/>
      <c r="H61" s="168"/>
      <c r="I61" s="169"/>
      <c r="J61" s="13"/>
      <c r="K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pans="2:33" ht="16.5" customHeight="1">
      <c r="B62" s="161" t="s">
        <v>90</v>
      </c>
      <c r="C62" s="162"/>
      <c r="D62" s="162"/>
      <c r="E62" s="162"/>
      <c r="F62" s="162"/>
      <c r="G62" s="162"/>
      <c r="H62" s="162"/>
      <c r="I62" s="163"/>
    </row>
    <row r="63" spans="2:33" ht="16.5" customHeight="1">
      <c r="B63" s="164" t="s">
        <v>91</v>
      </c>
      <c r="C63" s="165"/>
      <c r="D63" s="165"/>
      <c r="E63" s="165"/>
      <c r="F63" s="165"/>
      <c r="G63" s="165"/>
      <c r="H63" s="165"/>
      <c r="I63" s="166"/>
    </row>
    <row r="64" spans="2:33" ht="16.5" customHeight="1">
      <c r="B64" s="164" t="s">
        <v>92</v>
      </c>
      <c r="C64" s="165"/>
      <c r="D64" s="165"/>
      <c r="E64" s="165"/>
      <c r="F64" s="165"/>
      <c r="G64" s="165"/>
      <c r="H64" s="165"/>
      <c r="I64" s="166"/>
    </row>
    <row r="65" spans="2:9" ht="16.5" customHeight="1">
      <c r="B65" s="161" t="s">
        <v>131</v>
      </c>
      <c r="C65" s="162"/>
      <c r="D65" s="162"/>
      <c r="E65" s="162"/>
      <c r="F65" s="162"/>
      <c r="G65" s="162"/>
      <c r="H65" s="162"/>
      <c r="I65" s="163"/>
    </row>
    <row r="66" spans="2:9" ht="16.5" customHeight="1" thickBot="1">
      <c r="B66" s="154" t="s">
        <v>136</v>
      </c>
      <c r="C66" s="155"/>
      <c r="D66" s="155"/>
      <c r="E66" s="155"/>
      <c r="F66" s="155"/>
      <c r="G66" s="155"/>
      <c r="H66" s="155"/>
      <c r="I66" s="156"/>
    </row>
  </sheetData>
  <sheetProtection password="CC38" sheet="1" selectLockedCells="1"/>
  <protectedRanges>
    <protectedRange sqref="C24:E30 G24:I30" name="Table 2A"/>
    <protectedRange sqref="C12:E18 H12:I18" name="Table 1A"/>
    <protectedRange sqref="H3:I7" name="Information Right"/>
    <protectedRange sqref="C3:E6" name="Information Left"/>
  </protectedRanges>
  <mergeCells count="48">
    <mergeCell ref="Z56:AC56"/>
    <mergeCell ref="B56:E56"/>
    <mergeCell ref="B21:I21"/>
    <mergeCell ref="B42:I42"/>
    <mergeCell ref="C43:I43"/>
    <mergeCell ref="B2:I2"/>
    <mergeCell ref="B9:I9"/>
    <mergeCell ref="F49:G49"/>
    <mergeCell ref="F50:G50"/>
    <mergeCell ref="F44:G44"/>
    <mergeCell ref="B22:B23"/>
    <mergeCell ref="C22:E22"/>
    <mergeCell ref="G22:I22"/>
    <mergeCell ref="B32:I32"/>
    <mergeCell ref="B66:I66"/>
    <mergeCell ref="F51:G51"/>
    <mergeCell ref="F53:F58"/>
    <mergeCell ref="B52:E52"/>
    <mergeCell ref="G52:I52"/>
    <mergeCell ref="B62:I62"/>
    <mergeCell ref="B63:I63"/>
    <mergeCell ref="B61:I61"/>
    <mergeCell ref="B64:I64"/>
    <mergeCell ref="B65:I65"/>
    <mergeCell ref="B43:B44"/>
    <mergeCell ref="B33:B34"/>
    <mergeCell ref="C33:I33"/>
    <mergeCell ref="F34:G34"/>
    <mergeCell ref="F35:G35"/>
    <mergeCell ref="F48:G48"/>
    <mergeCell ref="F37:G37"/>
    <mergeCell ref="F40:G40"/>
    <mergeCell ref="F36:G36"/>
    <mergeCell ref="F38:G38"/>
    <mergeCell ref="F39:G39"/>
    <mergeCell ref="F45:G45"/>
    <mergeCell ref="F46:G46"/>
    <mergeCell ref="F47:G47"/>
    <mergeCell ref="G10:I10"/>
    <mergeCell ref="B10:B11"/>
    <mergeCell ref="C3:E3"/>
    <mergeCell ref="C4:E4"/>
    <mergeCell ref="C7:E7"/>
    <mergeCell ref="H3:I3"/>
    <mergeCell ref="H4:I4"/>
    <mergeCell ref="H7:I7"/>
    <mergeCell ref="C6:E6"/>
    <mergeCell ref="C10:E10"/>
  </mergeCells>
  <phoneticPr fontId="3" type="noConversion"/>
  <printOptions horizontalCentered="1"/>
  <pageMargins left="0.75" right="0.75" top="0.75" bottom="0.75" header="0" footer="0"/>
  <pageSetup scale="63" orientation="portrait" r:id="rId1"/>
  <headerFooter alignWithMargins="0"/>
  <ignoredErrors>
    <ignoredError sqref="G12:G15 G16:G17 G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CQ60"/>
  <sheetViews>
    <sheetView zoomScale="70" zoomScaleNormal="70" workbookViewId="0">
      <selection activeCell="C3" sqref="C3:E3"/>
    </sheetView>
  </sheetViews>
  <sheetFormatPr defaultColWidth="2.5703125" defaultRowHeight="16.5" customHeight="1"/>
  <cols>
    <col min="1" max="1" width="2.5703125" style="9" customWidth="1"/>
    <col min="2" max="2" width="28.42578125" style="9" bestFit="1" customWidth="1"/>
    <col min="3" max="3" width="12.85546875" style="9" bestFit="1" customWidth="1"/>
    <col min="4" max="4" width="14.28515625" style="9" bestFit="1" customWidth="1"/>
    <col min="5" max="5" width="17.140625" style="9" bestFit="1" customWidth="1"/>
    <col min="6" max="6" width="2.85546875" style="9" customWidth="1"/>
    <col min="7" max="7" width="22.42578125" style="9" customWidth="1"/>
    <col min="8" max="8" width="23.42578125" style="9" customWidth="1"/>
    <col min="9" max="9" width="21" style="9" customWidth="1"/>
    <col min="10" max="10" width="3.5703125" style="9" bestFit="1" customWidth="1"/>
    <col min="11" max="11" width="2.42578125" style="9" customWidth="1"/>
    <col min="12" max="13" width="2.42578125" style="101" customWidth="1"/>
    <col min="14" max="14" width="7.85546875" style="101" bestFit="1" customWidth="1"/>
    <col min="15" max="15" width="7.140625" style="101" bestFit="1" customWidth="1"/>
    <col min="16" max="16" width="6.28515625" style="101" bestFit="1" customWidth="1"/>
    <col min="17" max="17" width="6.42578125" style="101" bestFit="1" customWidth="1"/>
    <col min="18" max="18" width="5.28515625" style="101" bestFit="1" customWidth="1"/>
    <col min="19" max="19" width="6.7109375" style="101" bestFit="1" customWidth="1"/>
    <col min="20" max="20" width="6.42578125" style="101" bestFit="1" customWidth="1"/>
    <col min="21" max="21" width="7.85546875" style="101" bestFit="1" customWidth="1"/>
    <col min="22" max="22" width="7.140625" style="101" bestFit="1" customWidth="1"/>
    <col min="23" max="23" width="2.5703125" style="101"/>
    <col min="24" max="24" width="6.7109375" style="101" bestFit="1" customWidth="1"/>
    <col min="25" max="25" width="7.140625" style="101" bestFit="1" customWidth="1"/>
    <col min="26" max="26" width="2.5703125" style="101"/>
    <col min="27" max="27" width="7.85546875" style="101" bestFit="1" customWidth="1"/>
    <col min="28" max="28" width="7.42578125" style="101" bestFit="1" customWidth="1"/>
    <col min="29" max="29" width="6.28515625" style="101" bestFit="1" customWidth="1"/>
    <col min="30" max="30" width="6.42578125" style="101" bestFit="1" customWidth="1"/>
    <col min="31" max="31" width="7.7109375" style="101" bestFit="1" customWidth="1"/>
    <col min="32" max="32" width="6.7109375" style="101" bestFit="1" customWidth="1"/>
    <col min="33" max="33" width="6.42578125" style="101" bestFit="1" customWidth="1"/>
    <col min="34" max="34" width="7.85546875" style="101" bestFit="1" customWidth="1"/>
    <col min="35" max="35" width="7.140625" style="101" bestFit="1" customWidth="1"/>
    <col min="36" max="36" width="2.5703125" style="101"/>
    <col min="37" max="38" width="7.7109375" style="101" bestFit="1" customWidth="1"/>
    <col min="39" max="39" width="2.5703125" style="101"/>
    <col min="40" max="40" width="7.85546875" style="101" bestFit="1" customWidth="1"/>
    <col min="41" max="41" width="7.7109375" style="101" bestFit="1" customWidth="1"/>
    <col min="42" max="42" width="6.28515625" style="101" bestFit="1" customWidth="1"/>
    <col min="43" max="43" width="6.42578125" style="101" bestFit="1" customWidth="1"/>
    <col min="44" max="46" width="7.7109375" style="101" bestFit="1" customWidth="1"/>
    <col min="47" max="47" width="7.85546875" style="101" bestFit="1" customWidth="1"/>
    <col min="48" max="48" width="7.140625" style="101" bestFit="1" customWidth="1"/>
    <col min="49" max="49" width="2.5703125" style="101"/>
    <col min="50" max="51" width="7.7109375" style="101" bestFit="1" customWidth="1"/>
    <col min="52" max="52" width="2.5703125" style="101"/>
    <col min="53" max="53" width="7.85546875" style="101" bestFit="1" customWidth="1"/>
    <col min="54" max="54" width="7.7109375" style="101" bestFit="1" customWidth="1"/>
    <col min="55" max="55" width="6.28515625" style="101" bestFit="1" customWidth="1"/>
    <col min="56" max="56" width="6.42578125" style="101" bestFit="1" customWidth="1"/>
    <col min="57" max="59" width="7.7109375" style="101" bestFit="1" customWidth="1"/>
    <col min="60" max="60" width="7.85546875" style="101" bestFit="1" customWidth="1"/>
    <col min="61" max="61" width="7.140625" style="101" bestFit="1" customWidth="1"/>
    <col min="62" max="62" width="2.5703125" style="101"/>
    <col min="63" max="64" width="7.7109375" style="101" bestFit="1" customWidth="1"/>
    <col min="65" max="65" width="2.5703125" style="101"/>
    <col min="66" max="66" width="7.85546875" style="101" bestFit="1" customWidth="1"/>
    <col min="67" max="67" width="7.7109375" style="101" bestFit="1" customWidth="1"/>
    <col min="68" max="68" width="6.28515625" style="101" bestFit="1" customWidth="1"/>
    <col min="69" max="69" width="6.42578125" style="101" bestFit="1" customWidth="1"/>
    <col min="70" max="72" width="7.7109375" style="101" bestFit="1" customWidth="1"/>
    <col min="73" max="73" width="7.85546875" style="101" bestFit="1" customWidth="1"/>
    <col min="74" max="74" width="7.140625" style="101" bestFit="1" customWidth="1"/>
    <col min="75" max="75" width="2.5703125" style="101"/>
    <col min="76" max="77" width="7.7109375" style="101" bestFit="1" customWidth="1"/>
    <col min="78" max="78" width="2.5703125" style="101"/>
    <col min="79" max="79" width="7.85546875" style="101" bestFit="1" customWidth="1"/>
    <col min="80" max="80" width="7.7109375" style="101" bestFit="1" customWidth="1"/>
    <col min="81" max="81" width="6.28515625" style="101" bestFit="1" customWidth="1"/>
    <col min="82" max="82" width="6.42578125" style="101" bestFit="1" customWidth="1"/>
    <col min="83" max="85" width="7.7109375" style="101" bestFit="1" customWidth="1"/>
    <col min="86" max="86" width="7.85546875" style="101" bestFit="1" customWidth="1"/>
    <col min="87" max="87" width="7.140625" style="101" bestFit="1" customWidth="1"/>
    <col min="88" max="95" width="2.5703125" style="101"/>
    <col min="96" max="16384" width="2.5703125" style="9"/>
  </cols>
  <sheetData>
    <row r="1" spans="2:87" ht="16.5" customHeight="1" thickBot="1"/>
    <row r="2" spans="2:87" ht="16.5" customHeight="1">
      <c r="B2" s="78" t="s">
        <v>46</v>
      </c>
      <c r="C2" s="178">
        <f>'Page 1-A'!C3:E3</f>
        <v>0</v>
      </c>
      <c r="D2" s="178"/>
      <c r="E2" s="179"/>
      <c r="F2" s="11"/>
      <c r="G2" s="77"/>
      <c r="N2" s="103"/>
      <c r="O2" s="100"/>
      <c r="P2" s="100"/>
      <c r="Q2" s="100"/>
      <c r="R2" s="100"/>
      <c r="S2" s="100"/>
      <c r="T2" s="100"/>
      <c r="U2" s="100"/>
      <c r="V2" s="100"/>
      <c r="W2" s="102"/>
      <c r="X2" s="99"/>
      <c r="Y2" s="100"/>
      <c r="Z2" s="102"/>
      <c r="AA2" s="103"/>
      <c r="AB2" s="100"/>
      <c r="AC2" s="100"/>
      <c r="AD2" s="100"/>
      <c r="AE2" s="100"/>
      <c r="AF2" s="100"/>
      <c r="AG2" s="100"/>
      <c r="AH2" s="100"/>
      <c r="AI2" s="100"/>
      <c r="AJ2" s="102"/>
      <c r="AK2" s="99"/>
      <c r="AL2" s="100"/>
      <c r="AM2" s="102"/>
      <c r="AN2" s="103"/>
      <c r="AO2" s="100"/>
      <c r="AP2" s="100"/>
      <c r="AQ2" s="100"/>
      <c r="AR2" s="100"/>
      <c r="AS2" s="100"/>
      <c r="AT2" s="100"/>
      <c r="AU2" s="100"/>
      <c r="AV2" s="100"/>
      <c r="AW2" s="102"/>
      <c r="AX2" s="99"/>
      <c r="AY2" s="100"/>
      <c r="AZ2" s="102"/>
      <c r="BA2" s="103"/>
      <c r="BB2" s="100"/>
      <c r="BC2" s="100"/>
      <c r="BD2" s="100"/>
      <c r="BE2" s="100"/>
      <c r="BF2" s="100"/>
      <c r="BG2" s="100"/>
      <c r="BH2" s="100"/>
      <c r="BI2" s="100"/>
      <c r="BJ2" s="102"/>
      <c r="BK2" s="99"/>
      <c r="BL2" s="100"/>
      <c r="BM2" s="102"/>
      <c r="BN2" s="103"/>
      <c r="BO2" s="100"/>
      <c r="BP2" s="100"/>
      <c r="BQ2" s="100"/>
      <c r="BR2" s="100"/>
      <c r="BS2" s="100"/>
      <c r="BT2" s="100"/>
      <c r="BU2" s="100"/>
      <c r="BV2" s="100"/>
      <c r="BW2" s="102"/>
      <c r="BX2" s="99"/>
      <c r="BY2" s="100"/>
      <c r="BZ2" s="102"/>
      <c r="CA2" s="103"/>
      <c r="CB2" s="100"/>
      <c r="CC2" s="100"/>
      <c r="CD2" s="100"/>
      <c r="CE2" s="100"/>
      <c r="CF2" s="100"/>
      <c r="CG2" s="100"/>
      <c r="CH2" s="100"/>
      <c r="CI2" s="100"/>
    </row>
    <row r="3" spans="2:87" ht="16.5" customHeight="1" thickBot="1">
      <c r="B3" s="14" t="s">
        <v>57</v>
      </c>
      <c r="C3" s="130" t="s">
        <v>65</v>
      </c>
      <c r="D3" s="130"/>
      <c r="E3" s="180"/>
      <c r="F3" s="13"/>
      <c r="G3" s="77"/>
      <c r="N3" s="103"/>
      <c r="O3" s="104" t="s">
        <v>117</v>
      </c>
      <c r="P3" s="104">
        <v>0</v>
      </c>
      <c r="Q3" s="100"/>
      <c r="R3" s="100"/>
      <c r="S3" s="100"/>
      <c r="T3" s="100"/>
      <c r="U3" s="100"/>
      <c r="V3" s="100"/>
      <c r="W3" s="102"/>
      <c r="X3" s="177" t="s">
        <v>118</v>
      </c>
      <c r="Y3" s="177"/>
      <c r="Z3" s="102"/>
      <c r="AA3" s="103"/>
      <c r="AB3" s="104" t="s">
        <v>119</v>
      </c>
      <c r="AC3" s="104">
        <f>P3+1</f>
        <v>1</v>
      </c>
      <c r="AD3" s="100"/>
      <c r="AE3" s="100"/>
      <c r="AF3" s="100"/>
      <c r="AG3" s="100"/>
      <c r="AH3" s="100"/>
      <c r="AI3" s="100"/>
      <c r="AJ3" s="102"/>
      <c r="AK3" s="177" t="s">
        <v>118</v>
      </c>
      <c r="AL3" s="177"/>
      <c r="AM3" s="102"/>
      <c r="AN3" s="103"/>
      <c r="AO3" s="104" t="s">
        <v>119</v>
      </c>
      <c r="AP3" s="104">
        <f>AC3+1</f>
        <v>2</v>
      </c>
      <c r="AQ3" s="100"/>
      <c r="AR3" s="100"/>
      <c r="AS3" s="100"/>
      <c r="AT3" s="100"/>
      <c r="AU3" s="100"/>
      <c r="AV3" s="100"/>
      <c r="AW3" s="102"/>
      <c r="AX3" s="177" t="s">
        <v>118</v>
      </c>
      <c r="AY3" s="177"/>
      <c r="AZ3" s="102"/>
      <c r="BA3" s="103"/>
      <c r="BB3" s="104" t="s">
        <v>119</v>
      </c>
      <c r="BC3" s="104">
        <f>AP3+1</f>
        <v>3</v>
      </c>
      <c r="BD3" s="100"/>
      <c r="BE3" s="100"/>
      <c r="BF3" s="100"/>
      <c r="BG3" s="100"/>
      <c r="BH3" s="100"/>
      <c r="BI3" s="100"/>
      <c r="BJ3" s="102"/>
      <c r="BK3" s="177" t="s">
        <v>118</v>
      </c>
      <c r="BL3" s="177"/>
      <c r="BM3" s="102"/>
      <c r="BN3" s="103"/>
      <c r="BO3" s="104" t="s">
        <v>119</v>
      </c>
      <c r="BP3" s="104">
        <f>BC3+1</f>
        <v>4</v>
      </c>
      <c r="BQ3" s="100"/>
      <c r="BR3" s="100"/>
      <c r="BS3" s="100"/>
      <c r="BT3" s="100"/>
      <c r="BU3" s="100"/>
      <c r="BV3" s="100"/>
      <c r="BW3" s="102"/>
      <c r="BX3" s="177" t="s">
        <v>118</v>
      </c>
      <c r="BY3" s="177"/>
      <c r="BZ3" s="102"/>
      <c r="CA3" s="103"/>
      <c r="CB3" s="104" t="s">
        <v>119</v>
      </c>
      <c r="CC3" s="104">
        <f>BP3+1</f>
        <v>5</v>
      </c>
      <c r="CD3" s="100"/>
      <c r="CE3" s="100"/>
      <c r="CF3" s="100"/>
      <c r="CG3" s="100"/>
      <c r="CH3" s="100"/>
      <c r="CI3" s="100"/>
    </row>
    <row r="4" spans="2:87" ht="16.5" customHeight="1" thickBot="1">
      <c r="B4" s="13"/>
      <c r="C4" s="13"/>
      <c r="D4" s="13"/>
      <c r="E4" s="13"/>
      <c r="F4" s="13"/>
      <c r="G4" s="13"/>
      <c r="H4" s="13"/>
      <c r="I4" s="13"/>
      <c r="N4" s="103"/>
      <c r="O4" s="100" t="s">
        <v>120</v>
      </c>
      <c r="P4" s="100" t="s">
        <v>121</v>
      </c>
      <c r="Q4" s="100" t="s">
        <v>122</v>
      </c>
      <c r="R4" s="100" t="s">
        <v>123</v>
      </c>
      <c r="S4" s="100" t="s">
        <v>124</v>
      </c>
      <c r="T4" s="100" t="s">
        <v>125</v>
      </c>
      <c r="U4" s="104" t="s">
        <v>126</v>
      </c>
      <c r="V4" s="104" t="s">
        <v>127</v>
      </c>
      <c r="W4" s="105"/>
      <c r="X4" s="106" t="s">
        <v>128</v>
      </c>
      <c r="Y4" s="104" t="s">
        <v>129</v>
      </c>
      <c r="Z4" s="105"/>
      <c r="AA4" s="103"/>
      <c r="AB4" s="100" t="s">
        <v>120</v>
      </c>
      <c r="AC4" s="100" t="s">
        <v>121</v>
      </c>
      <c r="AD4" s="100" t="s">
        <v>122</v>
      </c>
      <c r="AE4" s="100" t="s">
        <v>123</v>
      </c>
      <c r="AF4" s="100" t="s">
        <v>124</v>
      </c>
      <c r="AG4" s="100" t="s">
        <v>125</v>
      </c>
      <c r="AH4" s="104" t="s">
        <v>126</v>
      </c>
      <c r="AI4" s="104" t="s">
        <v>127</v>
      </c>
      <c r="AJ4" s="105"/>
      <c r="AK4" s="106" t="s">
        <v>128</v>
      </c>
      <c r="AL4" s="104" t="s">
        <v>129</v>
      </c>
      <c r="AM4" s="105"/>
      <c r="AN4" s="103"/>
      <c r="AO4" s="100" t="s">
        <v>120</v>
      </c>
      <c r="AP4" s="100" t="s">
        <v>121</v>
      </c>
      <c r="AQ4" s="100" t="s">
        <v>122</v>
      </c>
      <c r="AR4" s="100" t="s">
        <v>123</v>
      </c>
      <c r="AS4" s="100" t="s">
        <v>124</v>
      </c>
      <c r="AT4" s="100" t="s">
        <v>125</v>
      </c>
      <c r="AU4" s="104" t="s">
        <v>126</v>
      </c>
      <c r="AV4" s="104" t="s">
        <v>127</v>
      </c>
      <c r="AW4" s="105"/>
      <c r="AX4" s="106" t="s">
        <v>128</v>
      </c>
      <c r="AY4" s="104" t="s">
        <v>129</v>
      </c>
      <c r="AZ4" s="105"/>
      <c r="BA4" s="103"/>
      <c r="BB4" s="100" t="s">
        <v>120</v>
      </c>
      <c r="BC4" s="100" t="s">
        <v>121</v>
      </c>
      <c r="BD4" s="100" t="s">
        <v>122</v>
      </c>
      <c r="BE4" s="100" t="s">
        <v>123</v>
      </c>
      <c r="BF4" s="100" t="s">
        <v>124</v>
      </c>
      <c r="BG4" s="100" t="s">
        <v>125</v>
      </c>
      <c r="BH4" s="104" t="s">
        <v>126</v>
      </c>
      <c r="BI4" s="104" t="s">
        <v>127</v>
      </c>
      <c r="BJ4" s="105"/>
      <c r="BK4" s="106" t="s">
        <v>128</v>
      </c>
      <c r="BL4" s="104" t="s">
        <v>129</v>
      </c>
      <c r="BM4" s="105"/>
      <c r="BN4" s="103"/>
      <c r="BO4" s="100" t="s">
        <v>120</v>
      </c>
      <c r="BP4" s="100" t="s">
        <v>121</v>
      </c>
      <c r="BQ4" s="100" t="s">
        <v>122</v>
      </c>
      <c r="BR4" s="100" t="s">
        <v>123</v>
      </c>
      <c r="BS4" s="100" t="s">
        <v>124</v>
      </c>
      <c r="BT4" s="100" t="s">
        <v>125</v>
      </c>
      <c r="BU4" s="104" t="s">
        <v>126</v>
      </c>
      <c r="BV4" s="104" t="s">
        <v>127</v>
      </c>
      <c r="BW4" s="105"/>
      <c r="BX4" s="106" t="s">
        <v>128</v>
      </c>
      <c r="BY4" s="104" t="s">
        <v>129</v>
      </c>
      <c r="BZ4" s="105"/>
      <c r="CA4" s="103"/>
      <c r="CB4" s="100" t="s">
        <v>120</v>
      </c>
      <c r="CC4" s="100" t="s">
        <v>121</v>
      </c>
      <c r="CD4" s="100" t="s">
        <v>122</v>
      </c>
      <c r="CE4" s="100" t="s">
        <v>123</v>
      </c>
      <c r="CF4" s="100" t="s">
        <v>124</v>
      </c>
      <c r="CG4" s="100" t="s">
        <v>125</v>
      </c>
      <c r="CH4" s="104" t="s">
        <v>126</v>
      </c>
      <c r="CI4" s="104" t="s">
        <v>127</v>
      </c>
    </row>
    <row r="5" spans="2:87" ht="16.5" customHeight="1">
      <c r="B5" s="151" t="s">
        <v>74</v>
      </c>
      <c r="C5" s="152"/>
      <c r="D5" s="152"/>
      <c r="E5" s="152"/>
      <c r="F5" s="152"/>
      <c r="G5" s="152"/>
      <c r="H5" s="152"/>
      <c r="I5" s="153"/>
      <c r="N5" s="107" t="s">
        <v>120</v>
      </c>
      <c r="O5" s="98">
        <f t="shared" ref="O5:O10" si="0">MIN(C18,C28)</f>
        <v>0</v>
      </c>
      <c r="P5" s="98">
        <f t="shared" ref="P5:R10" si="1">MIN(D18,D28)</f>
        <v>0</v>
      </c>
      <c r="Q5" s="98">
        <f t="shared" si="1"/>
        <v>0</v>
      </c>
      <c r="R5" s="98">
        <f>MIN(F18,F28)</f>
        <v>0</v>
      </c>
      <c r="S5" s="98">
        <f>MIN(H18,H28)</f>
        <v>0</v>
      </c>
      <c r="T5" s="98">
        <f>MIN(I18,I28)</f>
        <v>0</v>
      </c>
      <c r="U5" s="98">
        <f t="shared" ref="U5:U10" si="2">SUM(O5:T5)</f>
        <v>0</v>
      </c>
      <c r="V5" s="98">
        <f t="shared" ref="V5:V10" si="3">IF(I8&gt;0,I8-1,0)</f>
        <v>0</v>
      </c>
      <c r="W5" s="102"/>
      <c r="X5" s="99" t="str">
        <f t="shared" ref="X5:X10" si="4">IF(U5&gt;V5,U5-V5,"")</f>
        <v/>
      </c>
      <c r="Y5" s="100" t="str">
        <f>IF(U5&lt;=V5,"",RANK(X5,X$5:X$16,)+COUNTIF(X$5:X5,X5)-1)</f>
        <v/>
      </c>
      <c r="Z5" s="102"/>
      <c r="AA5" s="107" t="s">
        <v>120</v>
      </c>
      <c r="AB5" s="98">
        <f t="shared" ref="AB5:AB10" si="5">IF($Y5=1,((($V5)/$U5)*O5),IF(Y$10=1,(((O$12)/O$11)*O5),O5))</f>
        <v>0</v>
      </c>
      <c r="AC5" s="98">
        <f t="shared" ref="AC5:AC10" si="6">IF($Y5=1,((($V5)/$U5)*P5),IF(Y$12=1,(((P$12)/P$11)*P5),P5))</f>
        <v>0</v>
      </c>
      <c r="AD5" s="98">
        <f t="shared" ref="AD5:AD10" si="7">IF($Y5=1,((($V5)/$U5)*Q5),IF(Y$13=1,(((Q$12)/Q$11)*Q5),Q5))</f>
        <v>0</v>
      </c>
      <c r="AE5" s="98">
        <f t="shared" ref="AE5:AE10" si="8">IF($Y5=1,((($V5)/$U5)*R5),IF(Y$14=1,(((R$12)/R$11)*R5),R5))</f>
        <v>0</v>
      </c>
      <c r="AF5" s="98">
        <f t="shared" ref="AF5:AF10" si="9">IF($Y5=1,((($V5)/$U5)*S5),IF(Y$15=1,(((S$12)/S$11)*S5),S5))</f>
        <v>0</v>
      </c>
      <c r="AG5" s="98">
        <f t="shared" ref="AG5:AG10" si="10">IF($Y5=1,((($V5)/$U5)*T5),IF(Y$16=1,(((T$12)/T$11)*T5),T5))</f>
        <v>0</v>
      </c>
      <c r="AH5" s="98">
        <f t="shared" ref="AH5:AH10" si="11">SUM(AB5:AG5)</f>
        <v>0</v>
      </c>
      <c r="AI5" s="98">
        <f t="shared" ref="AI5:AI10" si="12">V5</f>
        <v>0</v>
      </c>
      <c r="AJ5" s="102"/>
      <c r="AK5" s="99" t="str">
        <f t="shared" ref="AK5:AK10" si="13">IF(AH5&gt;AI5,AH5-AI5,"")</f>
        <v/>
      </c>
      <c r="AL5" s="100" t="str">
        <f>IF(AH5&lt;=AI5,"",RANK(AK5,AK$5:AK$16,)+COUNTIF(AK$5:AK5,AK5)-1)</f>
        <v/>
      </c>
      <c r="AM5" s="102"/>
      <c r="AN5" s="107" t="s">
        <v>120</v>
      </c>
      <c r="AO5" s="98">
        <f t="shared" ref="AO5:AO10" si="14">IF($AL5=1,((($AI5)/$AH5)*AB5),IF(AL$11=1,(((AB$12)/AB$11)*AB5),AB5))</f>
        <v>0</v>
      </c>
      <c r="AP5" s="98">
        <f t="shared" ref="AP5:AP10" si="15">IF($AL5=1,((($AI5)/$AH5)*AC5),IF(AL$12=1,(((AC$12)/AC$11)*AC5),AC5))</f>
        <v>0</v>
      </c>
      <c r="AQ5" s="98">
        <f t="shared" ref="AQ5:AQ10" si="16">IF($AL5=1,((($AI5)/$AH5)*AD5),IF(AL$13=1,(((AD$12)/AD$11)*AD5),AD5))</f>
        <v>0</v>
      </c>
      <c r="AR5" s="98">
        <f t="shared" ref="AR5:AR10" si="17">IF($AL5=1,((($AI5)/$AH5)*AE5),IF(AL$14=1,(((AE$12)/AE$11)*AE5),AE5))</f>
        <v>0</v>
      </c>
      <c r="AS5" s="98">
        <f t="shared" ref="AS5:AS10" si="18">IF($AL5=1,((($AI5)/$AH5)*AF5),IF(AL$15=1,(((AF$11)/AF$10)*AF5),AF5))</f>
        <v>0</v>
      </c>
      <c r="AT5" s="98">
        <f t="shared" ref="AT5:AT10" si="19">IF($AL5=1,((($AI5)/$AH5)*AG5),IF(AL$16=1,(((AG$12)/AG$11)*AG5),AG5))</f>
        <v>0</v>
      </c>
      <c r="AU5" s="98">
        <f t="shared" ref="AU5:AU10" si="20">SUM(AO5:AT5)</f>
        <v>0</v>
      </c>
      <c r="AV5" s="98">
        <f t="shared" ref="AV5:AV10" si="21">V5</f>
        <v>0</v>
      </c>
      <c r="AW5" s="102"/>
      <c r="AX5" s="99" t="str">
        <f t="shared" ref="AX5:AX10" si="22">IF(AU5&gt;AV5,AU5-AV5,"")</f>
        <v/>
      </c>
      <c r="AY5" s="100" t="str">
        <f>IF(AU5&lt;=AV5,"",RANK(AX5,AX$5:AX$16,)+COUNTIF(AX$5:AX5,AX5)-1)</f>
        <v/>
      </c>
      <c r="AZ5" s="102"/>
      <c r="BA5" s="107" t="s">
        <v>120</v>
      </c>
      <c r="BB5" s="98">
        <f t="shared" ref="BB5:BB10" si="23">IF($AY5=1,((($AV5)/$AU5)*AO5),IF(AY$11=1,(((AO$12)/AO$11)*AO5),AO5))</f>
        <v>0</v>
      </c>
      <c r="BC5" s="98">
        <f t="shared" ref="BC5:BC10" si="24">IF($AY5=1,((($AV5)/$AU5)*AP5),IF(AY$12=1,(((AP$12)/AP$11)*AP5),AP5))</f>
        <v>0</v>
      </c>
      <c r="BD5" s="98">
        <f t="shared" ref="BD5:BD10" si="25">IF($AY5=1,((($AV5)/$AU5)*AQ5),IF(AY$13=1,(((AQ$12)/AQ$11)*AQ5),AQ5))</f>
        <v>0</v>
      </c>
      <c r="BE5" s="98">
        <f t="shared" ref="BE5:BE10" si="26">IF($AY5=1,((($AV5)/$AU5)*AR5),IF(AY$14=1,(((AR$12)/AR$11)*AR5),AR5))</f>
        <v>0</v>
      </c>
      <c r="BF5" s="98">
        <f t="shared" ref="BF5:BF10" si="27">IF($AY5=1,((($AV5)/$AU5)*AS5),IF(AY$15=1,(((AS$11)/AS$10)*AS5),AS5))</f>
        <v>0</v>
      </c>
      <c r="BG5" s="98">
        <f t="shared" ref="BG5:BG10" si="28">IF($AY5=1,((($AV5)/$AU5)*AT5),IF(AY$16=1,(((AT$12)/AT$11)*AT5),AT5))</f>
        <v>0</v>
      </c>
      <c r="BH5" s="98">
        <f t="shared" ref="BH5:BH10" si="29">SUM(BB5:BG5)</f>
        <v>0</v>
      </c>
      <c r="BI5" s="98">
        <f t="shared" ref="BI5:BI10" si="30">V5</f>
        <v>0</v>
      </c>
      <c r="BJ5" s="102"/>
      <c r="BK5" s="99" t="str">
        <f t="shared" ref="BK5:BK10" si="31">IF(BH5&gt;BI5,BH5-BI5,"")</f>
        <v/>
      </c>
      <c r="BL5" s="100" t="str">
        <f>IF(BH5&lt;=BI5,"",RANK(BK5,BK$5:BK$16,)+COUNTIF(BK$5:BK5,BK5)-1)</f>
        <v/>
      </c>
      <c r="BM5" s="102"/>
      <c r="BN5" s="107" t="s">
        <v>120</v>
      </c>
      <c r="BO5" s="98">
        <f t="shared" ref="BO5:BO10" si="32">IF($BL5=1,((($BI5)/$BH5)*BB5),IF(BL$11=1,(((BB$12)/BB$11)*BB5),BB5))</f>
        <v>0</v>
      </c>
      <c r="BP5" s="98">
        <f t="shared" ref="BP5:BP10" si="33">IF($BL5=1,((($BI5)/$BH5)*BC5),IF(BL$12=1,(((BC$12)/BC$11)*BC5),BC5))</f>
        <v>0</v>
      </c>
      <c r="BQ5" s="98">
        <f t="shared" ref="BQ5:BQ10" si="34">IF($BL5=1,((($BI5)/$BH5)*BD5),IF(BL$13=1,(((BD$12)/BD$11)*BD5),BD5))</f>
        <v>0</v>
      </c>
      <c r="BR5" s="98">
        <f t="shared" ref="BR5:BR10" si="35">IF($BL5=1,((($BI5)/$BH5)*BE5),IF(BL$14=1,(((BE$12)/BE$11)*BE5),BE5))</f>
        <v>0</v>
      </c>
      <c r="BS5" s="98">
        <f t="shared" ref="BS5:BS10" si="36">IF($BL5=1,((($BI5)/$BH5)*BF5),IF(BL$15=1,(((BF$11)/BF$10)*BF5),BF5))</f>
        <v>0</v>
      </c>
      <c r="BT5" s="98">
        <f t="shared" ref="BT5:BT10" si="37">IF($BL5=1,((($BI5)/$BH5)*BG5),IF(BL$16=1,(((BG$12)/BG$11)*BG5),BG5))</f>
        <v>0</v>
      </c>
      <c r="BU5" s="98">
        <f t="shared" ref="BU5:BU10" si="38">SUM(BO5:BT5)</f>
        <v>0</v>
      </c>
      <c r="BV5" s="98">
        <f t="shared" ref="BV5:BV10" si="39">V5</f>
        <v>0</v>
      </c>
      <c r="BW5" s="102"/>
      <c r="BX5" s="99" t="str">
        <f t="shared" ref="BX5:BX10" si="40">IF(BU5&gt;BV5,BU5-BV5,"")</f>
        <v/>
      </c>
      <c r="BY5" s="100" t="str">
        <f>IF(BU5&lt;=BV5,"",RANK(BX5,BX$5:BX$16,)+COUNTIF(BX$5:BX5,BX5)-1)</f>
        <v/>
      </c>
      <c r="BZ5" s="102"/>
      <c r="CA5" s="107" t="s">
        <v>120</v>
      </c>
      <c r="CB5" s="98">
        <f t="shared" ref="CB5:CB10" si="41">IF($BY5=1,((($BV5)/$BU5)*BO5),IF(BY$11=1,(((BO$12)/BO$11)*BO5),BO5))</f>
        <v>0</v>
      </c>
      <c r="CC5" s="98">
        <f t="shared" ref="CC5:CC10" si="42">IF($BY5=1,((($BV5)/$BU5)*BP5),IF(BY$12=1,(((BP$12)/BP$11)*BP5),BP5))</f>
        <v>0</v>
      </c>
      <c r="CD5" s="98">
        <f t="shared" ref="CD5:CD10" si="43">IF($BY5=1,((($BV5)/$BU5)*BQ5),IF(BY$13=1,(((BQ$12)/BQ$11)*BQ5),BQ5))</f>
        <v>0</v>
      </c>
      <c r="CE5" s="98">
        <f t="shared" ref="CE5:CE10" si="44">IF($BY5=1,((($BV5)/$BU5)*BR5),IF(BY$14=1,(((BR$12)/BR$11)*BR5),BR5))</f>
        <v>0</v>
      </c>
      <c r="CF5" s="98">
        <f t="shared" ref="CF5:CF10" si="45">IF($BY5=1,((($BV5)/$BU5)*BS5),IF(BY$15=1,(((BS$11)/BS$10)*BS5),BS5))</f>
        <v>0</v>
      </c>
      <c r="CG5" s="98">
        <f t="shared" ref="CG5:CG10" si="46">IF($BY5=1,((($BV5)/$BU5)*BT5),IF(BY$16=1,(((BT$12)/BT$11)*BT5),BT5))</f>
        <v>0</v>
      </c>
      <c r="CH5" s="98">
        <f t="shared" ref="CH5:CH10" si="47">SUM(CB5:CG5)</f>
        <v>0</v>
      </c>
      <c r="CI5" s="98">
        <f t="shared" ref="CI5:CI10" si="48">V5</f>
        <v>0</v>
      </c>
    </row>
    <row r="6" spans="2:87" ht="16.5" customHeight="1">
      <c r="B6" s="127" t="s">
        <v>0</v>
      </c>
      <c r="C6" s="148" t="s">
        <v>75</v>
      </c>
      <c r="D6" s="149"/>
      <c r="E6" s="150"/>
      <c r="F6" s="55"/>
      <c r="G6" s="124" t="s">
        <v>76</v>
      </c>
      <c r="H6" s="125"/>
      <c r="I6" s="126"/>
      <c r="N6" s="107" t="s">
        <v>121</v>
      </c>
      <c r="O6" s="98">
        <f t="shared" si="0"/>
        <v>0</v>
      </c>
      <c r="P6" s="98">
        <f t="shared" si="1"/>
        <v>0</v>
      </c>
      <c r="Q6" s="98">
        <f t="shared" si="1"/>
        <v>0</v>
      </c>
      <c r="R6" s="98">
        <f t="shared" si="1"/>
        <v>0</v>
      </c>
      <c r="S6" s="98">
        <f t="shared" ref="S6:T10" si="49">MIN(H19,H29)</f>
        <v>0</v>
      </c>
      <c r="T6" s="98">
        <f t="shared" si="49"/>
        <v>0</v>
      </c>
      <c r="U6" s="98">
        <f t="shared" si="2"/>
        <v>0</v>
      </c>
      <c r="V6" s="98">
        <f t="shared" si="3"/>
        <v>0</v>
      </c>
      <c r="W6" s="102"/>
      <c r="X6" s="99" t="str">
        <f t="shared" si="4"/>
        <v/>
      </c>
      <c r="Y6" s="100" t="str">
        <f>IF(U6&lt;=V6,"",RANK(X6,X$5:X$16,)+COUNTIF(X$5:X6,X6)-1)</f>
        <v/>
      </c>
      <c r="Z6" s="102"/>
      <c r="AA6" s="107" t="s">
        <v>121</v>
      </c>
      <c r="AB6" s="98">
        <f t="shared" si="5"/>
        <v>0</v>
      </c>
      <c r="AC6" s="98">
        <f t="shared" si="6"/>
        <v>0</v>
      </c>
      <c r="AD6" s="98">
        <f t="shared" si="7"/>
        <v>0</v>
      </c>
      <c r="AE6" s="98">
        <f t="shared" si="8"/>
        <v>0</v>
      </c>
      <c r="AF6" s="98">
        <f t="shared" si="9"/>
        <v>0</v>
      </c>
      <c r="AG6" s="98">
        <f t="shared" si="10"/>
        <v>0</v>
      </c>
      <c r="AH6" s="98">
        <f t="shared" si="11"/>
        <v>0</v>
      </c>
      <c r="AI6" s="98">
        <f t="shared" si="12"/>
        <v>0</v>
      </c>
      <c r="AJ6" s="102"/>
      <c r="AK6" s="99" t="str">
        <f t="shared" si="13"/>
        <v/>
      </c>
      <c r="AL6" s="100" t="str">
        <f>IF(AH6&lt;=AI6,"",RANK(AK6,AK$5:AK$16,)+COUNTIF(AK$5:AK6,AK6)-1)</f>
        <v/>
      </c>
      <c r="AM6" s="102"/>
      <c r="AN6" s="107" t="s">
        <v>121</v>
      </c>
      <c r="AO6" s="98">
        <f t="shared" si="14"/>
        <v>0</v>
      </c>
      <c r="AP6" s="98">
        <f t="shared" si="15"/>
        <v>0</v>
      </c>
      <c r="AQ6" s="98">
        <f t="shared" si="16"/>
        <v>0</v>
      </c>
      <c r="AR6" s="98">
        <f t="shared" si="17"/>
        <v>0</v>
      </c>
      <c r="AS6" s="98">
        <f t="shared" si="18"/>
        <v>0</v>
      </c>
      <c r="AT6" s="98">
        <f t="shared" si="19"/>
        <v>0</v>
      </c>
      <c r="AU6" s="98">
        <f t="shared" si="20"/>
        <v>0</v>
      </c>
      <c r="AV6" s="98">
        <f t="shared" si="21"/>
        <v>0</v>
      </c>
      <c r="AW6" s="102"/>
      <c r="AX6" s="99" t="str">
        <f t="shared" si="22"/>
        <v/>
      </c>
      <c r="AY6" s="100" t="str">
        <f>IF(AU6&lt;=AV6,"",RANK(AX6,AX$5:AX$16,)+COUNTIF(AX$5:AX6,AX6)-1)</f>
        <v/>
      </c>
      <c r="AZ6" s="102"/>
      <c r="BA6" s="107" t="s">
        <v>121</v>
      </c>
      <c r="BB6" s="98">
        <f t="shared" si="23"/>
        <v>0</v>
      </c>
      <c r="BC6" s="98">
        <f t="shared" si="24"/>
        <v>0</v>
      </c>
      <c r="BD6" s="98">
        <f t="shared" si="25"/>
        <v>0</v>
      </c>
      <c r="BE6" s="98">
        <f t="shared" si="26"/>
        <v>0</v>
      </c>
      <c r="BF6" s="98">
        <f t="shared" si="27"/>
        <v>0</v>
      </c>
      <c r="BG6" s="98">
        <f t="shared" si="28"/>
        <v>0</v>
      </c>
      <c r="BH6" s="98">
        <f t="shared" si="29"/>
        <v>0</v>
      </c>
      <c r="BI6" s="98">
        <f t="shared" si="30"/>
        <v>0</v>
      </c>
      <c r="BJ6" s="102"/>
      <c r="BK6" s="99" t="str">
        <f t="shared" si="31"/>
        <v/>
      </c>
      <c r="BL6" s="100" t="str">
        <f>IF(BH6&lt;=BI6,"",RANK(BK6,BK$5:BK$16,)+COUNTIF(BK$5:BK6,BK6)-1)</f>
        <v/>
      </c>
      <c r="BM6" s="102"/>
      <c r="BN6" s="107" t="s">
        <v>121</v>
      </c>
      <c r="BO6" s="98">
        <f t="shared" si="32"/>
        <v>0</v>
      </c>
      <c r="BP6" s="98">
        <f t="shared" si="33"/>
        <v>0</v>
      </c>
      <c r="BQ6" s="98">
        <f t="shared" si="34"/>
        <v>0</v>
      </c>
      <c r="BR6" s="98">
        <f t="shared" si="35"/>
        <v>0</v>
      </c>
      <c r="BS6" s="98">
        <f t="shared" si="36"/>
        <v>0</v>
      </c>
      <c r="BT6" s="98">
        <f t="shared" si="37"/>
        <v>0</v>
      </c>
      <c r="BU6" s="98">
        <f t="shared" si="38"/>
        <v>0</v>
      </c>
      <c r="BV6" s="98">
        <f t="shared" si="39"/>
        <v>0</v>
      </c>
      <c r="BW6" s="102"/>
      <c r="BX6" s="99" t="str">
        <f t="shared" si="40"/>
        <v/>
      </c>
      <c r="BY6" s="100" t="str">
        <f>IF(BU6&lt;=BV6,"",RANK(BX6,BX$5:BX$16,)+COUNTIF(BX$5:BX6,BX6)-1)</f>
        <v/>
      </c>
      <c r="BZ6" s="102"/>
      <c r="CA6" s="107" t="s">
        <v>121</v>
      </c>
      <c r="CB6" s="98">
        <f t="shared" si="41"/>
        <v>0</v>
      </c>
      <c r="CC6" s="98">
        <f t="shared" si="42"/>
        <v>0</v>
      </c>
      <c r="CD6" s="98">
        <f t="shared" si="43"/>
        <v>0</v>
      </c>
      <c r="CE6" s="98">
        <f t="shared" si="44"/>
        <v>0</v>
      </c>
      <c r="CF6" s="98">
        <f t="shared" si="45"/>
        <v>0</v>
      </c>
      <c r="CG6" s="98">
        <f t="shared" si="46"/>
        <v>0</v>
      </c>
      <c r="CH6" s="98">
        <f t="shared" si="47"/>
        <v>0</v>
      </c>
      <c r="CI6" s="98">
        <f t="shared" si="48"/>
        <v>0</v>
      </c>
    </row>
    <row r="7" spans="2:87" ht="16.5" customHeight="1">
      <c r="B7" s="128"/>
      <c r="C7" s="51" t="s">
        <v>68</v>
      </c>
      <c r="D7" s="51" t="s">
        <v>49</v>
      </c>
      <c r="E7" s="51" t="s">
        <v>134</v>
      </c>
      <c r="F7" s="56"/>
      <c r="G7" s="51" t="s">
        <v>68</v>
      </c>
      <c r="H7" s="51" t="s">
        <v>49</v>
      </c>
      <c r="I7" s="58" t="s">
        <v>134</v>
      </c>
      <c r="N7" s="107" t="s">
        <v>122</v>
      </c>
      <c r="O7" s="98">
        <f t="shared" si="0"/>
        <v>0</v>
      </c>
      <c r="P7" s="98">
        <f t="shared" si="1"/>
        <v>0</v>
      </c>
      <c r="Q7" s="98">
        <f t="shared" si="1"/>
        <v>0</v>
      </c>
      <c r="R7" s="98">
        <f t="shared" si="1"/>
        <v>0</v>
      </c>
      <c r="S7" s="98">
        <f t="shared" si="49"/>
        <v>0</v>
      </c>
      <c r="T7" s="98">
        <f t="shared" si="49"/>
        <v>0</v>
      </c>
      <c r="U7" s="98">
        <f t="shared" si="2"/>
        <v>0</v>
      </c>
      <c r="V7" s="98">
        <f t="shared" si="3"/>
        <v>0</v>
      </c>
      <c r="W7" s="102"/>
      <c r="X7" s="99" t="str">
        <f t="shared" si="4"/>
        <v/>
      </c>
      <c r="Y7" s="100" t="str">
        <f>IF(U7&lt;=V7,"",RANK(X7,X$5:X$16,)+COUNTIF(X$5:X7,X7)-1)</f>
        <v/>
      </c>
      <c r="Z7" s="102"/>
      <c r="AA7" s="107" t="s">
        <v>122</v>
      </c>
      <c r="AB7" s="98">
        <f t="shared" si="5"/>
        <v>0</v>
      </c>
      <c r="AC7" s="98">
        <f t="shared" si="6"/>
        <v>0</v>
      </c>
      <c r="AD7" s="98">
        <f t="shared" si="7"/>
        <v>0</v>
      </c>
      <c r="AE7" s="98">
        <f t="shared" si="8"/>
        <v>0</v>
      </c>
      <c r="AF7" s="98">
        <f t="shared" si="9"/>
        <v>0</v>
      </c>
      <c r="AG7" s="98">
        <f t="shared" si="10"/>
        <v>0</v>
      </c>
      <c r="AH7" s="98">
        <f t="shared" si="11"/>
        <v>0</v>
      </c>
      <c r="AI7" s="98">
        <f t="shared" si="12"/>
        <v>0</v>
      </c>
      <c r="AJ7" s="102"/>
      <c r="AK7" s="99" t="str">
        <f t="shared" si="13"/>
        <v/>
      </c>
      <c r="AL7" s="100" t="str">
        <f>IF(AH7&lt;=AI7,"",RANK(AK7,AK$5:AK$16,)+COUNTIF(AK$5:AK7,AK7)-1)</f>
        <v/>
      </c>
      <c r="AM7" s="102"/>
      <c r="AN7" s="107" t="s">
        <v>122</v>
      </c>
      <c r="AO7" s="98">
        <f t="shared" si="14"/>
        <v>0</v>
      </c>
      <c r="AP7" s="98">
        <f t="shared" si="15"/>
        <v>0</v>
      </c>
      <c r="AQ7" s="98">
        <f t="shared" si="16"/>
        <v>0</v>
      </c>
      <c r="AR7" s="98">
        <f t="shared" si="17"/>
        <v>0</v>
      </c>
      <c r="AS7" s="98">
        <f t="shared" si="18"/>
        <v>0</v>
      </c>
      <c r="AT7" s="98">
        <f t="shared" si="19"/>
        <v>0</v>
      </c>
      <c r="AU7" s="98">
        <f t="shared" si="20"/>
        <v>0</v>
      </c>
      <c r="AV7" s="98">
        <f t="shared" si="21"/>
        <v>0</v>
      </c>
      <c r="AW7" s="102"/>
      <c r="AX7" s="99" t="str">
        <f t="shared" si="22"/>
        <v/>
      </c>
      <c r="AY7" s="100" t="str">
        <f>IF(AU7&lt;=AV7,"",RANK(AX7,AX$5:AX$16,)+COUNTIF(AX$5:AX7,AX7)-1)</f>
        <v/>
      </c>
      <c r="AZ7" s="102"/>
      <c r="BA7" s="107" t="s">
        <v>122</v>
      </c>
      <c r="BB7" s="98">
        <f t="shared" si="23"/>
        <v>0</v>
      </c>
      <c r="BC7" s="98">
        <f t="shared" si="24"/>
        <v>0</v>
      </c>
      <c r="BD7" s="98">
        <f t="shared" si="25"/>
        <v>0</v>
      </c>
      <c r="BE7" s="98">
        <f t="shared" si="26"/>
        <v>0</v>
      </c>
      <c r="BF7" s="98">
        <f t="shared" si="27"/>
        <v>0</v>
      </c>
      <c r="BG7" s="98">
        <f t="shared" si="28"/>
        <v>0</v>
      </c>
      <c r="BH7" s="98">
        <f t="shared" si="29"/>
        <v>0</v>
      </c>
      <c r="BI7" s="98">
        <f t="shared" si="30"/>
        <v>0</v>
      </c>
      <c r="BJ7" s="102"/>
      <c r="BK7" s="99" t="str">
        <f t="shared" si="31"/>
        <v/>
      </c>
      <c r="BL7" s="100" t="str">
        <f>IF(BH7&lt;=BI7,"",RANK(BK7,BK$5:BK$16,)+COUNTIF(BK$5:BK7,BK7)-1)</f>
        <v/>
      </c>
      <c r="BM7" s="102"/>
      <c r="BN7" s="107" t="s">
        <v>122</v>
      </c>
      <c r="BO7" s="98">
        <f t="shared" si="32"/>
        <v>0</v>
      </c>
      <c r="BP7" s="98">
        <f t="shared" si="33"/>
        <v>0</v>
      </c>
      <c r="BQ7" s="98">
        <f t="shared" si="34"/>
        <v>0</v>
      </c>
      <c r="BR7" s="98">
        <f t="shared" si="35"/>
        <v>0</v>
      </c>
      <c r="BS7" s="98">
        <f t="shared" si="36"/>
        <v>0</v>
      </c>
      <c r="BT7" s="98">
        <f t="shared" si="37"/>
        <v>0</v>
      </c>
      <c r="BU7" s="98">
        <f t="shared" si="38"/>
        <v>0</v>
      </c>
      <c r="BV7" s="98">
        <f t="shared" si="39"/>
        <v>0</v>
      </c>
      <c r="BW7" s="102"/>
      <c r="BX7" s="99" t="str">
        <f t="shared" si="40"/>
        <v/>
      </c>
      <c r="BY7" s="100" t="str">
        <f>IF(BU7&lt;=BV7,"",RANK(BX7,BX$5:BX$16,)+COUNTIF(BX$5:BX7,BX7)-1)</f>
        <v/>
      </c>
      <c r="BZ7" s="102"/>
      <c r="CA7" s="107" t="s">
        <v>122</v>
      </c>
      <c r="CB7" s="98">
        <f t="shared" si="41"/>
        <v>0</v>
      </c>
      <c r="CC7" s="98">
        <f t="shared" si="42"/>
        <v>0</v>
      </c>
      <c r="CD7" s="98">
        <f t="shared" si="43"/>
        <v>0</v>
      </c>
      <c r="CE7" s="98">
        <f t="shared" si="44"/>
        <v>0</v>
      </c>
      <c r="CF7" s="98">
        <f t="shared" si="45"/>
        <v>0</v>
      </c>
      <c r="CG7" s="98">
        <f t="shared" si="46"/>
        <v>0</v>
      </c>
      <c r="CH7" s="98">
        <f t="shared" si="47"/>
        <v>0</v>
      </c>
      <c r="CI7" s="98">
        <f t="shared" si="48"/>
        <v>0</v>
      </c>
    </row>
    <row r="8" spans="2:87" ht="16.5" customHeight="1">
      <c r="B8" s="19" t="s">
        <v>3</v>
      </c>
      <c r="C8" s="108">
        <f>IF('Page 1-A'!C24&gt;1,'Page 1-A'!C24,1)</f>
        <v>1</v>
      </c>
      <c r="D8" s="109">
        <f>'Page 1-A'!H12</f>
        <v>0</v>
      </c>
      <c r="E8" s="109">
        <f t="shared" ref="E8:E13" si="50">ROUND(C8*D8,0)</f>
        <v>0</v>
      </c>
      <c r="F8" s="56"/>
      <c r="G8" s="108">
        <f>IF('Page 1-A'!G24&gt;1,'Page 1-A'!G24,1)</f>
        <v>1</v>
      </c>
      <c r="H8" s="109">
        <f>'Page 1-A'!I12</f>
        <v>0</v>
      </c>
      <c r="I8" s="110">
        <f t="shared" ref="I8:I13" si="51">ROUND(G8*H8,0)</f>
        <v>0</v>
      </c>
      <c r="N8" s="107" t="s">
        <v>123</v>
      </c>
      <c r="O8" s="98">
        <f t="shared" si="0"/>
        <v>0</v>
      </c>
      <c r="P8" s="98">
        <f t="shared" si="1"/>
        <v>0</v>
      </c>
      <c r="Q8" s="98">
        <f t="shared" si="1"/>
        <v>0</v>
      </c>
      <c r="R8" s="98">
        <f t="shared" si="1"/>
        <v>0</v>
      </c>
      <c r="S8" s="98">
        <f t="shared" si="49"/>
        <v>0</v>
      </c>
      <c r="T8" s="98">
        <f t="shared" si="49"/>
        <v>0</v>
      </c>
      <c r="U8" s="98">
        <f t="shared" si="2"/>
        <v>0</v>
      </c>
      <c r="V8" s="98">
        <f t="shared" si="3"/>
        <v>0</v>
      </c>
      <c r="W8" s="102"/>
      <c r="X8" s="99" t="str">
        <f t="shared" si="4"/>
        <v/>
      </c>
      <c r="Y8" s="100" t="str">
        <f>IF(U8&lt;=V8,"",RANK(X8,X$5:X$16,)+COUNTIF(X$5:X8,X8)-1)</f>
        <v/>
      </c>
      <c r="Z8" s="102"/>
      <c r="AA8" s="107" t="s">
        <v>123</v>
      </c>
      <c r="AB8" s="98">
        <f t="shared" si="5"/>
        <v>0</v>
      </c>
      <c r="AC8" s="98">
        <f t="shared" si="6"/>
        <v>0</v>
      </c>
      <c r="AD8" s="98">
        <f t="shared" si="7"/>
        <v>0</v>
      </c>
      <c r="AE8" s="98">
        <f t="shared" si="8"/>
        <v>0</v>
      </c>
      <c r="AF8" s="98">
        <f t="shared" si="9"/>
        <v>0</v>
      </c>
      <c r="AG8" s="98">
        <f t="shared" si="10"/>
        <v>0</v>
      </c>
      <c r="AH8" s="98">
        <f t="shared" si="11"/>
        <v>0</v>
      </c>
      <c r="AI8" s="98">
        <f t="shared" si="12"/>
        <v>0</v>
      </c>
      <c r="AJ8" s="102"/>
      <c r="AK8" s="99" t="str">
        <f t="shared" si="13"/>
        <v/>
      </c>
      <c r="AL8" s="100" t="str">
        <f>IF(AH8&lt;=AI8,"",RANK(AK8,AK$5:AK$16,)+COUNTIF(AK$5:AK8,AK8)-1)</f>
        <v/>
      </c>
      <c r="AM8" s="102"/>
      <c r="AN8" s="107" t="s">
        <v>123</v>
      </c>
      <c r="AO8" s="98">
        <f t="shared" si="14"/>
        <v>0</v>
      </c>
      <c r="AP8" s="98">
        <f t="shared" si="15"/>
        <v>0</v>
      </c>
      <c r="AQ8" s="98">
        <f t="shared" si="16"/>
        <v>0</v>
      </c>
      <c r="AR8" s="98">
        <f t="shared" si="17"/>
        <v>0</v>
      </c>
      <c r="AS8" s="98">
        <f t="shared" si="18"/>
        <v>0</v>
      </c>
      <c r="AT8" s="98">
        <f t="shared" si="19"/>
        <v>0</v>
      </c>
      <c r="AU8" s="98">
        <f t="shared" si="20"/>
        <v>0</v>
      </c>
      <c r="AV8" s="98">
        <f t="shared" si="21"/>
        <v>0</v>
      </c>
      <c r="AW8" s="102"/>
      <c r="AX8" s="99" t="str">
        <f t="shared" si="22"/>
        <v/>
      </c>
      <c r="AY8" s="100" t="str">
        <f>IF(AU8&lt;=AV8,"",RANK(AX8,AX$5:AX$16,)+COUNTIF(AX$5:AX8,AX8)-1)</f>
        <v/>
      </c>
      <c r="AZ8" s="102"/>
      <c r="BA8" s="107" t="s">
        <v>123</v>
      </c>
      <c r="BB8" s="98">
        <f t="shared" si="23"/>
        <v>0</v>
      </c>
      <c r="BC8" s="98">
        <f t="shared" si="24"/>
        <v>0</v>
      </c>
      <c r="BD8" s="98">
        <f t="shared" si="25"/>
        <v>0</v>
      </c>
      <c r="BE8" s="98">
        <f t="shared" si="26"/>
        <v>0</v>
      </c>
      <c r="BF8" s="98">
        <f t="shared" si="27"/>
        <v>0</v>
      </c>
      <c r="BG8" s="98">
        <f t="shared" si="28"/>
        <v>0</v>
      </c>
      <c r="BH8" s="98">
        <f t="shared" si="29"/>
        <v>0</v>
      </c>
      <c r="BI8" s="98">
        <f t="shared" si="30"/>
        <v>0</v>
      </c>
      <c r="BJ8" s="102"/>
      <c r="BK8" s="99" t="str">
        <f t="shared" si="31"/>
        <v/>
      </c>
      <c r="BL8" s="100" t="str">
        <f>IF(BH8&lt;=BI8,"",RANK(BK8,BK$5:BK$16,)+COUNTIF(BK$5:BK8,BK8)-1)</f>
        <v/>
      </c>
      <c r="BM8" s="102"/>
      <c r="BN8" s="107" t="s">
        <v>123</v>
      </c>
      <c r="BO8" s="98">
        <f t="shared" si="32"/>
        <v>0</v>
      </c>
      <c r="BP8" s="98">
        <f t="shared" si="33"/>
        <v>0</v>
      </c>
      <c r="BQ8" s="98">
        <f t="shared" si="34"/>
        <v>0</v>
      </c>
      <c r="BR8" s="98">
        <f t="shared" si="35"/>
        <v>0</v>
      </c>
      <c r="BS8" s="98">
        <f t="shared" si="36"/>
        <v>0</v>
      </c>
      <c r="BT8" s="98">
        <f t="shared" si="37"/>
        <v>0</v>
      </c>
      <c r="BU8" s="98">
        <f t="shared" si="38"/>
        <v>0</v>
      </c>
      <c r="BV8" s="98">
        <f t="shared" si="39"/>
        <v>0</v>
      </c>
      <c r="BW8" s="102"/>
      <c r="BX8" s="99" t="str">
        <f t="shared" si="40"/>
        <v/>
      </c>
      <c r="BY8" s="100" t="str">
        <f>IF(BU8&lt;=BV8,"",RANK(BX8,BX$5:BX$16,)+COUNTIF(BX$5:BX8,BX8)-1)</f>
        <v/>
      </c>
      <c r="BZ8" s="102"/>
      <c r="CA8" s="107" t="s">
        <v>123</v>
      </c>
      <c r="CB8" s="98">
        <f t="shared" si="41"/>
        <v>0</v>
      </c>
      <c r="CC8" s="98">
        <f t="shared" si="42"/>
        <v>0</v>
      </c>
      <c r="CD8" s="98">
        <f t="shared" si="43"/>
        <v>0</v>
      </c>
      <c r="CE8" s="98">
        <f t="shared" si="44"/>
        <v>0</v>
      </c>
      <c r="CF8" s="98">
        <f t="shared" si="45"/>
        <v>0</v>
      </c>
      <c r="CG8" s="98">
        <f t="shared" si="46"/>
        <v>0</v>
      </c>
      <c r="CH8" s="98">
        <f t="shared" si="47"/>
        <v>0</v>
      </c>
      <c r="CI8" s="98">
        <f t="shared" si="48"/>
        <v>0</v>
      </c>
    </row>
    <row r="9" spans="2:87" ht="16.5" customHeight="1">
      <c r="B9" s="19" t="s">
        <v>4</v>
      </c>
      <c r="C9" s="108">
        <f>IF('Page 1-A'!C25&gt;1,'Page 1-A'!C25,1)</f>
        <v>1</v>
      </c>
      <c r="D9" s="109">
        <f>'Page 1-A'!H13</f>
        <v>0</v>
      </c>
      <c r="E9" s="109">
        <f t="shared" si="50"/>
        <v>0</v>
      </c>
      <c r="F9" s="56"/>
      <c r="G9" s="108">
        <f>IF('Page 1-A'!G25&gt;1,'Page 1-A'!G25,1)</f>
        <v>1</v>
      </c>
      <c r="H9" s="109">
        <f>'Page 1-A'!I13</f>
        <v>0</v>
      </c>
      <c r="I9" s="110">
        <f t="shared" si="51"/>
        <v>0</v>
      </c>
      <c r="N9" s="107" t="s">
        <v>124</v>
      </c>
      <c r="O9" s="98">
        <f t="shared" si="0"/>
        <v>0</v>
      </c>
      <c r="P9" s="98">
        <f t="shared" si="1"/>
        <v>0</v>
      </c>
      <c r="Q9" s="98">
        <f t="shared" si="1"/>
        <v>0</v>
      </c>
      <c r="R9" s="98">
        <f t="shared" si="1"/>
        <v>0</v>
      </c>
      <c r="S9" s="98">
        <f t="shared" si="49"/>
        <v>0</v>
      </c>
      <c r="T9" s="98">
        <f t="shared" si="49"/>
        <v>0</v>
      </c>
      <c r="U9" s="98">
        <f t="shared" si="2"/>
        <v>0</v>
      </c>
      <c r="V9" s="98">
        <f t="shared" si="3"/>
        <v>0</v>
      </c>
      <c r="W9" s="102"/>
      <c r="X9" s="99" t="str">
        <f t="shared" si="4"/>
        <v/>
      </c>
      <c r="Y9" s="100" t="str">
        <f>IF(U9&lt;=V9,"",RANK(X9,X$5:X$16,)+COUNTIF(X$5:X9,X9)-1)</f>
        <v/>
      </c>
      <c r="Z9" s="102"/>
      <c r="AA9" s="107" t="s">
        <v>124</v>
      </c>
      <c r="AB9" s="98">
        <f t="shared" si="5"/>
        <v>0</v>
      </c>
      <c r="AC9" s="98">
        <f t="shared" si="6"/>
        <v>0</v>
      </c>
      <c r="AD9" s="98">
        <f t="shared" si="7"/>
        <v>0</v>
      </c>
      <c r="AE9" s="98">
        <f t="shared" si="8"/>
        <v>0</v>
      </c>
      <c r="AF9" s="98">
        <f t="shared" si="9"/>
        <v>0</v>
      </c>
      <c r="AG9" s="98">
        <f t="shared" si="10"/>
        <v>0</v>
      </c>
      <c r="AH9" s="98">
        <f t="shared" si="11"/>
        <v>0</v>
      </c>
      <c r="AI9" s="98">
        <f t="shared" si="12"/>
        <v>0</v>
      </c>
      <c r="AJ9" s="102"/>
      <c r="AK9" s="99" t="str">
        <f t="shared" si="13"/>
        <v/>
      </c>
      <c r="AL9" s="100" t="str">
        <f>IF(AH9&lt;=AI9,"",RANK(AK9,AK$5:AK$16,)+COUNTIF(AK$5:AK9,AK9)-1)</f>
        <v/>
      </c>
      <c r="AM9" s="102"/>
      <c r="AN9" s="107" t="s">
        <v>124</v>
      </c>
      <c r="AO9" s="98">
        <f t="shared" si="14"/>
        <v>0</v>
      </c>
      <c r="AP9" s="98">
        <f t="shared" si="15"/>
        <v>0</v>
      </c>
      <c r="AQ9" s="98">
        <f t="shared" si="16"/>
        <v>0</v>
      </c>
      <c r="AR9" s="98">
        <f t="shared" si="17"/>
        <v>0</v>
      </c>
      <c r="AS9" s="98">
        <f t="shared" si="18"/>
        <v>0</v>
      </c>
      <c r="AT9" s="98">
        <f t="shared" si="19"/>
        <v>0</v>
      </c>
      <c r="AU9" s="98">
        <f t="shared" si="20"/>
        <v>0</v>
      </c>
      <c r="AV9" s="98">
        <f t="shared" si="21"/>
        <v>0</v>
      </c>
      <c r="AW9" s="102"/>
      <c r="AX9" s="99" t="str">
        <f t="shared" si="22"/>
        <v/>
      </c>
      <c r="AY9" s="100" t="str">
        <f>IF(AU9&lt;=AV9,"",RANK(AX9,AX$5:AX$16,)+COUNTIF(AX$5:AX9,AX9)-1)</f>
        <v/>
      </c>
      <c r="AZ9" s="102"/>
      <c r="BA9" s="107" t="s">
        <v>124</v>
      </c>
      <c r="BB9" s="98">
        <f t="shared" si="23"/>
        <v>0</v>
      </c>
      <c r="BC9" s="98">
        <f t="shared" si="24"/>
        <v>0</v>
      </c>
      <c r="BD9" s="98">
        <f t="shared" si="25"/>
        <v>0</v>
      </c>
      <c r="BE9" s="98">
        <f t="shared" si="26"/>
        <v>0</v>
      </c>
      <c r="BF9" s="98">
        <f t="shared" si="27"/>
        <v>0</v>
      </c>
      <c r="BG9" s="98">
        <f t="shared" si="28"/>
        <v>0</v>
      </c>
      <c r="BH9" s="98">
        <f t="shared" si="29"/>
        <v>0</v>
      </c>
      <c r="BI9" s="98">
        <f t="shared" si="30"/>
        <v>0</v>
      </c>
      <c r="BJ9" s="102"/>
      <c r="BK9" s="99" t="str">
        <f t="shared" si="31"/>
        <v/>
      </c>
      <c r="BL9" s="100" t="str">
        <f>IF(BH9&lt;=BI9,"",RANK(BK9,BK$5:BK$16,)+COUNTIF(BK$5:BK9,BK9)-1)</f>
        <v/>
      </c>
      <c r="BM9" s="102"/>
      <c r="BN9" s="107" t="s">
        <v>124</v>
      </c>
      <c r="BO9" s="98">
        <f t="shared" si="32"/>
        <v>0</v>
      </c>
      <c r="BP9" s="98">
        <f t="shared" si="33"/>
        <v>0</v>
      </c>
      <c r="BQ9" s="98">
        <f t="shared" si="34"/>
        <v>0</v>
      </c>
      <c r="BR9" s="98">
        <f t="shared" si="35"/>
        <v>0</v>
      </c>
      <c r="BS9" s="98">
        <f t="shared" si="36"/>
        <v>0</v>
      </c>
      <c r="BT9" s="98">
        <f t="shared" si="37"/>
        <v>0</v>
      </c>
      <c r="BU9" s="98">
        <f t="shared" si="38"/>
        <v>0</v>
      </c>
      <c r="BV9" s="98">
        <f t="shared" si="39"/>
        <v>0</v>
      </c>
      <c r="BW9" s="102"/>
      <c r="BX9" s="99" t="str">
        <f t="shared" si="40"/>
        <v/>
      </c>
      <c r="BY9" s="100" t="str">
        <f>IF(BU9&lt;=BV9,"",RANK(BX9,BX$5:BX$16,)+COUNTIF(BX$5:BX9,BX9)-1)</f>
        <v/>
      </c>
      <c r="BZ9" s="102"/>
      <c r="CA9" s="107" t="s">
        <v>124</v>
      </c>
      <c r="CB9" s="98">
        <f t="shared" si="41"/>
        <v>0</v>
      </c>
      <c r="CC9" s="98">
        <f t="shared" si="42"/>
        <v>0</v>
      </c>
      <c r="CD9" s="98">
        <f t="shared" si="43"/>
        <v>0</v>
      </c>
      <c r="CE9" s="98">
        <f t="shared" si="44"/>
        <v>0</v>
      </c>
      <c r="CF9" s="98">
        <f t="shared" si="45"/>
        <v>0</v>
      </c>
      <c r="CG9" s="98">
        <f t="shared" si="46"/>
        <v>0</v>
      </c>
      <c r="CH9" s="98">
        <f t="shared" si="47"/>
        <v>0</v>
      </c>
      <c r="CI9" s="98">
        <f t="shared" si="48"/>
        <v>0</v>
      </c>
    </row>
    <row r="10" spans="2:87" ht="16.5" customHeight="1">
      <c r="B10" s="19" t="s">
        <v>5</v>
      </c>
      <c r="C10" s="108">
        <f>IF('Page 1-A'!C26&gt;1,'Page 1-A'!C26,1)</f>
        <v>1</v>
      </c>
      <c r="D10" s="109">
        <f>'Page 1-A'!H14</f>
        <v>0</v>
      </c>
      <c r="E10" s="109">
        <f t="shared" si="50"/>
        <v>0</v>
      </c>
      <c r="F10" s="56"/>
      <c r="G10" s="108">
        <f>IF('Page 1-A'!G26&gt;1,'Page 1-A'!G26,1)</f>
        <v>1</v>
      </c>
      <c r="H10" s="109">
        <f>'Page 1-A'!I14</f>
        <v>0</v>
      </c>
      <c r="I10" s="110">
        <f t="shared" si="51"/>
        <v>0</v>
      </c>
      <c r="N10" s="107" t="s">
        <v>125</v>
      </c>
      <c r="O10" s="98">
        <f t="shared" si="0"/>
        <v>0</v>
      </c>
      <c r="P10" s="98">
        <f t="shared" si="1"/>
        <v>0</v>
      </c>
      <c r="Q10" s="98">
        <f t="shared" si="1"/>
        <v>0</v>
      </c>
      <c r="R10" s="98">
        <f t="shared" si="1"/>
        <v>0</v>
      </c>
      <c r="S10" s="98">
        <f t="shared" si="49"/>
        <v>0</v>
      </c>
      <c r="T10" s="98">
        <f t="shared" si="49"/>
        <v>0</v>
      </c>
      <c r="U10" s="98">
        <f t="shared" si="2"/>
        <v>0</v>
      </c>
      <c r="V10" s="98">
        <f t="shared" si="3"/>
        <v>0</v>
      </c>
      <c r="W10" s="102"/>
      <c r="X10" s="99" t="str">
        <f t="shared" si="4"/>
        <v/>
      </c>
      <c r="Y10" s="100" t="str">
        <f>IF(U10&lt;=V10,"",RANK(X10,X$5:X$16,)+COUNTIF(X$5:X10,X10)-1)</f>
        <v/>
      </c>
      <c r="Z10" s="102"/>
      <c r="AA10" s="107" t="s">
        <v>125</v>
      </c>
      <c r="AB10" s="98">
        <f t="shared" si="5"/>
        <v>0</v>
      </c>
      <c r="AC10" s="98">
        <f t="shared" si="6"/>
        <v>0</v>
      </c>
      <c r="AD10" s="98">
        <f t="shared" si="7"/>
        <v>0</v>
      </c>
      <c r="AE10" s="98">
        <f t="shared" si="8"/>
        <v>0</v>
      </c>
      <c r="AF10" s="98">
        <f t="shared" si="9"/>
        <v>0</v>
      </c>
      <c r="AG10" s="98">
        <f t="shared" si="10"/>
        <v>0</v>
      </c>
      <c r="AH10" s="98">
        <f t="shared" si="11"/>
        <v>0</v>
      </c>
      <c r="AI10" s="98">
        <f t="shared" si="12"/>
        <v>0</v>
      </c>
      <c r="AJ10" s="102"/>
      <c r="AK10" s="99" t="str">
        <f t="shared" si="13"/>
        <v/>
      </c>
      <c r="AL10" s="100" t="str">
        <f>IF(AH10&lt;=AI10,"",RANK(AK10,AK$5:AK$16,)+COUNTIF(AK$5:AK10,AK10)-1)</f>
        <v/>
      </c>
      <c r="AM10" s="102"/>
      <c r="AN10" s="107" t="s">
        <v>125</v>
      </c>
      <c r="AO10" s="98">
        <f t="shared" si="14"/>
        <v>0</v>
      </c>
      <c r="AP10" s="98">
        <f t="shared" si="15"/>
        <v>0</v>
      </c>
      <c r="AQ10" s="98">
        <f t="shared" si="16"/>
        <v>0</v>
      </c>
      <c r="AR10" s="98">
        <f t="shared" si="17"/>
        <v>0</v>
      </c>
      <c r="AS10" s="98">
        <f t="shared" si="18"/>
        <v>0</v>
      </c>
      <c r="AT10" s="98">
        <f t="shared" si="19"/>
        <v>0</v>
      </c>
      <c r="AU10" s="98">
        <f t="shared" si="20"/>
        <v>0</v>
      </c>
      <c r="AV10" s="98">
        <f t="shared" si="21"/>
        <v>0</v>
      </c>
      <c r="AW10" s="102"/>
      <c r="AX10" s="99" t="str">
        <f t="shared" si="22"/>
        <v/>
      </c>
      <c r="AY10" s="100" t="str">
        <f>IF(AU10&lt;=AV10,"",RANK(AX10,AX$5:AX$16,)+COUNTIF(AX$5:AX10,AX10)-1)</f>
        <v/>
      </c>
      <c r="AZ10" s="102"/>
      <c r="BA10" s="107" t="s">
        <v>125</v>
      </c>
      <c r="BB10" s="98">
        <f t="shared" si="23"/>
        <v>0</v>
      </c>
      <c r="BC10" s="98">
        <f t="shared" si="24"/>
        <v>0</v>
      </c>
      <c r="BD10" s="98">
        <f t="shared" si="25"/>
        <v>0</v>
      </c>
      <c r="BE10" s="98">
        <f t="shared" si="26"/>
        <v>0</v>
      </c>
      <c r="BF10" s="98">
        <f t="shared" si="27"/>
        <v>0</v>
      </c>
      <c r="BG10" s="98">
        <f t="shared" si="28"/>
        <v>0</v>
      </c>
      <c r="BH10" s="98">
        <f t="shared" si="29"/>
        <v>0</v>
      </c>
      <c r="BI10" s="98">
        <f t="shared" si="30"/>
        <v>0</v>
      </c>
      <c r="BJ10" s="102"/>
      <c r="BK10" s="99" t="str">
        <f t="shared" si="31"/>
        <v/>
      </c>
      <c r="BL10" s="100" t="str">
        <f>IF(BH10&lt;=BI10,"",RANK(BK10,BK$5:BK$16,)+COUNTIF(BK$5:BK10,BK10)-1)</f>
        <v/>
      </c>
      <c r="BM10" s="102"/>
      <c r="BN10" s="107" t="s">
        <v>125</v>
      </c>
      <c r="BO10" s="98">
        <f t="shared" si="32"/>
        <v>0</v>
      </c>
      <c r="BP10" s="98">
        <f t="shared" si="33"/>
        <v>0</v>
      </c>
      <c r="BQ10" s="98">
        <f t="shared" si="34"/>
        <v>0</v>
      </c>
      <c r="BR10" s="98">
        <f t="shared" si="35"/>
        <v>0</v>
      </c>
      <c r="BS10" s="98">
        <f t="shared" si="36"/>
        <v>0</v>
      </c>
      <c r="BT10" s="98">
        <f t="shared" si="37"/>
        <v>0</v>
      </c>
      <c r="BU10" s="98">
        <f t="shared" si="38"/>
        <v>0</v>
      </c>
      <c r="BV10" s="98">
        <f t="shared" si="39"/>
        <v>0</v>
      </c>
      <c r="BW10" s="102"/>
      <c r="BX10" s="99" t="str">
        <f t="shared" si="40"/>
        <v/>
      </c>
      <c r="BY10" s="100" t="str">
        <f>IF(BU10&lt;=BV10,"",RANK(BX10,BX$5:BX$16,)+COUNTIF(BX$5:BX10,BX10)-1)</f>
        <v/>
      </c>
      <c r="BZ10" s="102"/>
      <c r="CA10" s="107" t="s">
        <v>125</v>
      </c>
      <c r="CB10" s="98">
        <f t="shared" si="41"/>
        <v>0</v>
      </c>
      <c r="CC10" s="98">
        <f t="shared" si="42"/>
        <v>0</v>
      </c>
      <c r="CD10" s="98">
        <f t="shared" si="43"/>
        <v>0</v>
      </c>
      <c r="CE10" s="98">
        <f t="shared" si="44"/>
        <v>0</v>
      </c>
      <c r="CF10" s="98">
        <f t="shared" si="45"/>
        <v>0</v>
      </c>
      <c r="CG10" s="98">
        <f t="shared" si="46"/>
        <v>0</v>
      </c>
      <c r="CH10" s="98">
        <f t="shared" si="47"/>
        <v>0</v>
      </c>
      <c r="CI10" s="98">
        <f t="shared" si="48"/>
        <v>0</v>
      </c>
    </row>
    <row r="11" spans="2:87" ht="16.5" customHeight="1">
      <c r="B11" s="19" t="s">
        <v>9</v>
      </c>
      <c r="C11" s="108">
        <f>IF('Page 1-A'!C27&gt;1,'Page 1-A'!C27,1)</f>
        <v>1</v>
      </c>
      <c r="D11" s="109">
        <f>'Page 1-A'!H15</f>
        <v>0</v>
      </c>
      <c r="E11" s="109">
        <f t="shared" si="50"/>
        <v>0</v>
      </c>
      <c r="F11" s="56"/>
      <c r="G11" s="108">
        <f>IF('Page 1-A'!G27&gt;1,'Page 1-A'!G27,1)</f>
        <v>1</v>
      </c>
      <c r="H11" s="109">
        <f>'Page 1-A'!I15</f>
        <v>0</v>
      </c>
      <c r="I11" s="110">
        <f t="shared" si="51"/>
        <v>0</v>
      </c>
      <c r="N11" s="103" t="s">
        <v>130</v>
      </c>
      <c r="O11" s="98">
        <f t="shared" ref="O11:T11" si="52">SUM(O5:O10)</f>
        <v>0</v>
      </c>
      <c r="P11" s="98">
        <f t="shared" si="52"/>
        <v>0</v>
      </c>
      <c r="Q11" s="98">
        <f t="shared" si="52"/>
        <v>0</v>
      </c>
      <c r="R11" s="98">
        <f t="shared" si="52"/>
        <v>0</v>
      </c>
      <c r="S11" s="98">
        <f t="shared" si="52"/>
        <v>0</v>
      </c>
      <c r="T11" s="98">
        <f t="shared" si="52"/>
        <v>0</v>
      </c>
      <c r="U11" s="98"/>
      <c r="V11" s="99"/>
      <c r="W11" s="102"/>
      <c r="X11" s="99" t="str">
        <f>IF(O11&gt;O12,O11-O12,"")</f>
        <v/>
      </c>
      <c r="Y11" s="100" t="str">
        <f>IF(O11&lt;=O12, "",RANK(X11,X$5:X$16,)+COUNTIF(X$5:X11,X11)-1)</f>
        <v/>
      </c>
      <c r="Z11" s="102"/>
      <c r="AA11" s="103" t="s">
        <v>130</v>
      </c>
      <c r="AB11" s="98">
        <f t="shared" ref="AB11:AG11" si="53">SUM(AB5:AB10)</f>
        <v>0</v>
      </c>
      <c r="AC11" s="98">
        <f t="shared" si="53"/>
        <v>0</v>
      </c>
      <c r="AD11" s="98">
        <f t="shared" si="53"/>
        <v>0</v>
      </c>
      <c r="AE11" s="98">
        <f t="shared" si="53"/>
        <v>0</v>
      </c>
      <c r="AF11" s="98">
        <f t="shared" si="53"/>
        <v>0</v>
      </c>
      <c r="AG11" s="98">
        <f t="shared" si="53"/>
        <v>0</v>
      </c>
      <c r="AH11" s="98"/>
      <c r="AI11" s="99"/>
      <c r="AJ11" s="102"/>
      <c r="AK11" s="99" t="str">
        <f>IF(AB11&gt;AB12,AB11-AB12,"")</f>
        <v/>
      </c>
      <c r="AL11" s="100" t="str">
        <f>IF(AB11&lt;=AB12, "",RANK(AK11,AK$5:AK$16,)+COUNTIF(AK$5:AK11,AK11)-1)</f>
        <v/>
      </c>
      <c r="AM11" s="102"/>
      <c r="AN11" s="103" t="s">
        <v>130</v>
      </c>
      <c r="AO11" s="98">
        <f t="shared" ref="AO11:AT11" si="54">SUM(AO5:AO10)</f>
        <v>0</v>
      </c>
      <c r="AP11" s="98">
        <f t="shared" si="54"/>
        <v>0</v>
      </c>
      <c r="AQ11" s="98">
        <f t="shared" si="54"/>
        <v>0</v>
      </c>
      <c r="AR11" s="98">
        <f t="shared" si="54"/>
        <v>0</v>
      </c>
      <c r="AS11" s="98">
        <f t="shared" si="54"/>
        <v>0</v>
      </c>
      <c r="AT11" s="98">
        <f t="shared" si="54"/>
        <v>0</v>
      </c>
      <c r="AU11" s="98"/>
      <c r="AV11" s="99"/>
      <c r="AW11" s="102"/>
      <c r="AX11" s="99" t="str">
        <f>IF(AO11&gt;AO12,AO11-AO12,"")</f>
        <v/>
      </c>
      <c r="AY11" s="100" t="str">
        <f>IF(AO11&lt;=AO12, "",RANK(AX11,AX$5:AX$16,)+COUNTIF(AX$5:AX11,AX11)-1)</f>
        <v/>
      </c>
      <c r="AZ11" s="102"/>
      <c r="BA11" s="103" t="s">
        <v>130</v>
      </c>
      <c r="BB11" s="98">
        <f t="shared" ref="BB11:BG11" si="55">SUM(BB5:BB10)</f>
        <v>0</v>
      </c>
      <c r="BC11" s="98">
        <f t="shared" si="55"/>
        <v>0</v>
      </c>
      <c r="BD11" s="98">
        <f t="shared" si="55"/>
        <v>0</v>
      </c>
      <c r="BE11" s="98">
        <f t="shared" si="55"/>
        <v>0</v>
      </c>
      <c r="BF11" s="98">
        <f t="shared" si="55"/>
        <v>0</v>
      </c>
      <c r="BG11" s="98">
        <f t="shared" si="55"/>
        <v>0</v>
      </c>
      <c r="BH11" s="98"/>
      <c r="BI11" s="99"/>
      <c r="BJ11" s="102"/>
      <c r="BK11" s="99" t="str">
        <f>IF(BB11&gt;BB12,BB11-BB12,"")</f>
        <v/>
      </c>
      <c r="BL11" s="100" t="str">
        <f>IF(BB11&lt;=BB12, "",RANK(BK11,BK$5:BK$16,)+COUNTIF(BK$5:BK11,BK11)-1)</f>
        <v/>
      </c>
      <c r="BM11" s="102"/>
      <c r="BN11" s="103" t="s">
        <v>130</v>
      </c>
      <c r="BO11" s="98">
        <f t="shared" ref="BO11:BT11" si="56">SUM(BO5:BO10)</f>
        <v>0</v>
      </c>
      <c r="BP11" s="98">
        <f t="shared" si="56"/>
        <v>0</v>
      </c>
      <c r="BQ11" s="98">
        <f t="shared" si="56"/>
        <v>0</v>
      </c>
      <c r="BR11" s="98">
        <f t="shared" si="56"/>
        <v>0</v>
      </c>
      <c r="BS11" s="98">
        <f t="shared" si="56"/>
        <v>0</v>
      </c>
      <c r="BT11" s="98">
        <f t="shared" si="56"/>
        <v>0</v>
      </c>
      <c r="BU11" s="98"/>
      <c r="BV11" s="99"/>
      <c r="BW11" s="102"/>
      <c r="BX11" s="99" t="str">
        <f>IF(BO11&gt;BO12,BO11-BO12,"")</f>
        <v/>
      </c>
      <c r="BY11" s="100" t="str">
        <f>IF(BO11&lt;=BO12, "",RANK(BX11,BX$5:BX$16,)+COUNTIF(BX$5:BX11,BX11)-1)</f>
        <v/>
      </c>
      <c r="BZ11" s="102"/>
      <c r="CA11" s="103" t="s">
        <v>130</v>
      </c>
      <c r="CB11" s="98">
        <f t="shared" ref="CB11:CG11" si="57">SUM(CB5:CB10)</f>
        <v>0</v>
      </c>
      <c r="CC11" s="98">
        <f t="shared" si="57"/>
        <v>0</v>
      </c>
      <c r="CD11" s="98">
        <f t="shared" si="57"/>
        <v>0</v>
      </c>
      <c r="CE11" s="98">
        <f t="shared" si="57"/>
        <v>0</v>
      </c>
      <c r="CF11" s="98">
        <f t="shared" si="57"/>
        <v>0</v>
      </c>
      <c r="CG11" s="98">
        <f t="shared" si="57"/>
        <v>0</v>
      </c>
      <c r="CH11" s="98"/>
      <c r="CI11" s="99"/>
    </row>
    <row r="12" spans="2:87" ht="16.5" customHeight="1">
      <c r="B12" s="19" t="s">
        <v>6</v>
      </c>
      <c r="C12" s="108">
        <f>IF('Page 1-A'!C28&gt;1,'Page 1-A'!C28,1)</f>
        <v>1</v>
      </c>
      <c r="D12" s="109">
        <f>'Page 1-A'!H16</f>
        <v>0</v>
      </c>
      <c r="E12" s="109">
        <f t="shared" si="50"/>
        <v>0</v>
      </c>
      <c r="F12" s="56"/>
      <c r="G12" s="108">
        <f>IF('Page 1-A'!G28&gt;1,'Page 1-A'!G28,1)</f>
        <v>1</v>
      </c>
      <c r="H12" s="109">
        <f>'Page 1-A'!I16</f>
        <v>0</v>
      </c>
      <c r="I12" s="110">
        <f t="shared" si="51"/>
        <v>0</v>
      </c>
      <c r="N12" s="103" t="s">
        <v>127</v>
      </c>
      <c r="O12" s="100">
        <f>IF(E8&gt;0,E8-1,0)</f>
        <v>0</v>
      </c>
      <c r="P12" s="100">
        <f>IF(E9&gt;0,E9-1,0)</f>
        <v>0</v>
      </c>
      <c r="Q12" s="100">
        <f>IF(E10&gt;0,E10-1,0)</f>
        <v>0</v>
      </c>
      <c r="R12" s="100">
        <f>IF(E11&gt;0,E11-1,0)</f>
        <v>0</v>
      </c>
      <c r="S12" s="100">
        <f>IF(E12&gt;0,E12-1,0)</f>
        <v>0</v>
      </c>
      <c r="T12" s="100">
        <f>IF(E13&gt;0,E13-1,0)</f>
        <v>0</v>
      </c>
      <c r="U12" s="100"/>
      <c r="V12" s="99"/>
      <c r="W12" s="102"/>
      <c r="X12" s="99" t="str">
        <f>IF(P11&gt;P12,P11-P12,"")</f>
        <v/>
      </c>
      <c r="Y12" s="100" t="str">
        <f>IF(P11&lt;=P12, "",RANK(X12,X$5:X$16,)+COUNTIF(X$5:X12,X12)-1)</f>
        <v/>
      </c>
      <c r="Z12" s="102"/>
      <c r="AA12" s="103" t="s">
        <v>127</v>
      </c>
      <c r="AB12" s="100">
        <f t="shared" ref="AB12:AG12" si="58">O12</f>
        <v>0</v>
      </c>
      <c r="AC12" s="100">
        <f t="shared" si="58"/>
        <v>0</v>
      </c>
      <c r="AD12" s="100">
        <f t="shared" si="58"/>
        <v>0</v>
      </c>
      <c r="AE12" s="100">
        <f t="shared" si="58"/>
        <v>0</v>
      </c>
      <c r="AF12" s="100">
        <f t="shared" si="58"/>
        <v>0</v>
      </c>
      <c r="AG12" s="100">
        <f t="shared" si="58"/>
        <v>0</v>
      </c>
      <c r="AH12" s="100"/>
      <c r="AI12" s="99"/>
      <c r="AJ12" s="102"/>
      <c r="AK12" s="99" t="str">
        <f>IF(AC11&gt;AC12,AC11-AC12,"")</f>
        <v/>
      </c>
      <c r="AL12" s="100" t="str">
        <f>IF(AC11&lt;=AC12, "",RANK(AK12,AK$5:AK$16,)+COUNTIF(AK$5:AK12,AK12)-1)</f>
        <v/>
      </c>
      <c r="AM12" s="102"/>
      <c r="AN12" s="103" t="s">
        <v>127</v>
      </c>
      <c r="AO12" s="100">
        <f t="shared" ref="AO12:AT12" si="59">O12</f>
        <v>0</v>
      </c>
      <c r="AP12" s="100">
        <f t="shared" si="59"/>
        <v>0</v>
      </c>
      <c r="AQ12" s="100">
        <f t="shared" si="59"/>
        <v>0</v>
      </c>
      <c r="AR12" s="100">
        <f t="shared" si="59"/>
        <v>0</v>
      </c>
      <c r="AS12" s="100">
        <f t="shared" si="59"/>
        <v>0</v>
      </c>
      <c r="AT12" s="100">
        <f t="shared" si="59"/>
        <v>0</v>
      </c>
      <c r="AU12" s="100"/>
      <c r="AV12" s="99"/>
      <c r="AW12" s="102"/>
      <c r="AX12" s="99" t="str">
        <f>IF(AP11&gt;AP12,AP11-AP12,"")</f>
        <v/>
      </c>
      <c r="AY12" s="100" t="str">
        <f>IF(AP11&lt;=AP12, "",RANK(AX12,AX$5:AX$16,)+COUNTIF(AX$5:AX12,AX12)-1)</f>
        <v/>
      </c>
      <c r="AZ12" s="102"/>
      <c r="BA12" s="103" t="s">
        <v>127</v>
      </c>
      <c r="BB12" s="100">
        <f t="shared" ref="BB12:BG12" si="60">O12</f>
        <v>0</v>
      </c>
      <c r="BC12" s="100">
        <f t="shared" si="60"/>
        <v>0</v>
      </c>
      <c r="BD12" s="100">
        <f t="shared" si="60"/>
        <v>0</v>
      </c>
      <c r="BE12" s="100">
        <f t="shared" si="60"/>
        <v>0</v>
      </c>
      <c r="BF12" s="100">
        <f t="shared" si="60"/>
        <v>0</v>
      </c>
      <c r="BG12" s="100">
        <f t="shared" si="60"/>
        <v>0</v>
      </c>
      <c r="BH12" s="100"/>
      <c r="BI12" s="99"/>
      <c r="BJ12" s="102"/>
      <c r="BK12" s="99" t="str">
        <f>IF(BC11&gt;BC12,BC11-BC12,"")</f>
        <v/>
      </c>
      <c r="BL12" s="100" t="str">
        <f>IF(BC11&lt;=BC12, "",RANK(BK12,BK$5:BK$16,)+COUNTIF(BK$5:BK12,BK12)-1)</f>
        <v/>
      </c>
      <c r="BM12" s="102"/>
      <c r="BN12" s="103" t="s">
        <v>127</v>
      </c>
      <c r="BO12" s="100">
        <f t="shared" ref="BO12:BT12" si="61">O12</f>
        <v>0</v>
      </c>
      <c r="BP12" s="100">
        <f t="shared" si="61"/>
        <v>0</v>
      </c>
      <c r="BQ12" s="100">
        <f t="shared" si="61"/>
        <v>0</v>
      </c>
      <c r="BR12" s="100">
        <f t="shared" si="61"/>
        <v>0</v>
      </c>
      <c r="BS12" s="100">
        <f t="shared" si="61"/>
        <v>0</v>
      </c>
      <c r="BT12" s="100">
        <f t="shared" si="61"/>
        <v>0</v>
      </c>
      <c r="BU12" s="100"/>
      <c r="BV12" s="99"/>
      <c r="BW12" s="102"/>
      <c r="BX12" s="99" t="str">
        <f>IF(BP11&gt;BP12,BP11-BP12,"")</f>
        <v/>
      </c>
      <c r="BY12" s="100" t="str">
        <f>IF(BP11&lt;=BP12, "",RANK(BX12,BX$5:BX$16,)+COUNTIF(BX$5:BX12,BX12)-1)</f>
        <v/>
      </c>
      <c r="BZ12" s="102"/>
      <c r="CA12" s="103" t="s">
        <v>127</v>
      </c>
      <c r="CB12" s="100">
        <f t="shared" ref="CB12:CG12" si="62">O12</f>
        <v>0</v>
      </c>
      <c r="CC12" s="100">
        <f t="shared" si="62"/>
        <v>0</v>
      </c>
      <c r="CD12" s="100">
        <f t="shared" si="62"/>
        <v>0</v>
      </c>
      <c r="CE12" s="100">
        <f t="shared" si="62"/>
        <v>0</v>
      </c>
      <c r="CF12" s="100">
        <f t="shared" si="62"/>
        <v>0</v>
      </c>
      <c r="CG12" s="100">
        <f t="shared" si="62"/>
        <v>0</v>
      </c>
      <c r="CH12" s="100"/>
      <c r="CI12" s="99"/>
    </row>
    <row r="13" spans="2:87" ht="16.5" customHeight="1" thickBot="1">
      <c r="B13" s="20" t="s">
        <v>7</v>
      </c>
      <c r="C13" s="111">
        <f>IF('Page 1-A'!C29&gt;1,'Page 1-A'!C29,1)</f>
        <v>1</v>
      </c>
      <c r="D13" s="112">
        <f>'Page 1-A'!H17</f>
        <v>0</v>
      </c>
      <c r="E13" s="112">
        <f t="shared" si="50"/>
        <v>0</v>
      </c>
      <c r="F13" s="57"/>
      <c r="G13" s="111">
        <f>IF('Page 1-A'!G29&gt;1,'Page 1-A'!G29,1)</f>
        <v>1</v>
      </c>
      <c r="H13" s="112">
        <f>'Page 1-A'!I17</f>
        <v>0</v>
      </c>
      <c r="I13" s="113">
        <f t="shared" si="51"/>
        <v>0</v>
      </c>
      <c r="N13" s="103"/>
      <c r="O13" s="100"/>
      <c r="P13" s="100"/>
      <c r="Q13" s="100"/>
      <c r="R13" s="100"/>
      <c r="S13" s="100"/>
      <c r="T13" s="100"/>
      <c r="U13" s="100"/>
      <c r="V13" s="100"/>
      <c r="W13" s="102"/>
      <c r="X13" s="99" t="str">
        <f>IF(Q11&gt;Q12,Q11-Q12,"")</f>
        <v/>
      </c>
      <c r="Y13" s="100" t="str">
        <f>IF(Q11&lt;=Q12, "",RANK(X13,X$5:X$16,)+COUNTIF(X$5:X13,X13)-1)</f>
        <v/>
      </c>
      <c r="Z13" s="102"/>
      <c r="AA13" s="103"/>
      <c r="AB13" s="100"/>
      <c r="AC13" s="100"/>
      <c r="AD13" s="100"/>
      <c r="AE13" s="100"/>
      <c r="AF13" s="100"/>
      <c r="AG13" s="100"/>
      <c r="AH13" s="100"/>
      <c r="AI13" s="100"/>
      <c r="AJ13" s="102"/>
      <c r="AK13" s="99" t="str">
        <f>IF(AD11&gt;AD12,AD11-AD12,"")</f>
        <v/>
      </c>
      <c r="AL13" s="100" t="str">
        <f>IF(AD11&lt;=AD12, "",RANK(AK13,AK$5:AK$16,)+COUNTIF(AK$5:AK13,AK13)-1)</f>
        <v/>
      </c>
      <c r="AM13" s="102"/>
      <c r="AN13" s="103"/>
      <c r="AO13" s="100"/>
      <c r="AP13" s="100"/>
      <c r="AQ13" s="100"/>
      <c r="AR13" s="100"/>
      <c r="AS13" s="100"/>
      <c r="AT13" s="100"/>
      <c r="AU13" s="100"/>
      <c r="AV13" s="100"/>
      <c r="AW13" s="102"/>
      <c r="AX13" s="99" t="str">
        <f>IF(AQ11&gt;AQ12,AQ11-AQ12,"")</f>
        <v/>
      </c>
      <c r="AY13" s="100" t="str">
        <f>IF(AQ11&lt;=AQ12, "",RANK(AX13,AX$5:AX$16,)+COUNTIF(AX$5:AX13,AX13)-1)</f>
        <v/>
      </c>
      <c r="AZ13" s="102"/>
      <c r="BA13" s="103"/>
      <c r="BB13" s="100"/>
      <c r="BC13" s="100"/>
      <c r="BD13" s="100"/>
      <c r="BE13" s="100"/>
      <c r="BF13" s="100"/>
      <c r="BG13" s="100"/>
      <c r="BH13" s="100"/>
      <c r="BI13" s="100"/>
      <c r="BJ13" s="102"/>
      <c r="BK13" s="99" t="str">
        <f>IF(BD11&gt;BD12,BD11-BD12,"")</f>
        <v/>
      </c>
      <c r="BL13" s="100" t="str">
        <f>IF(BD11&lt;=BD12, "",RANK(BK13,BK$5:BK$16,)+COUNTIF(BK$5:BK13,BK13)-1)</f>
        <v/>
      </c>
      <c r="BM13" s="102"/>
      <c r="BN13" s="103"/>
      <c r="BO13" s="100"/>
      <c r="BP13" s="100"/>
      <c r="BQ13" s="100"/>
      <c r="BR13" s="100"/>
      <c r="BS13" s="100"/>
      <c r="BT13" s="100"/>
      <c r="BU13" s="100"/>
      <c r="BV13" s="100"/>
      <c r="BW13" s="102"/>
      <c r="BX13" s="99" t="str">
        <f>IF(BQ11&gt;BQ12,BQ11-BQ12,"")</f>
        <v/>
      </c>
      <c r="BY13" s="100" t="str">
        <f>IF(BQ11&lt;=BQ12, "",RANK(BX13,BX$5:BX$16,)+COUNTIF(BX$5:BX13,BX13)-1)</f>
        <v/>
      </c>
      <c r="BZ13" s="102"/>
      <c r="CA13" s="103"/>
      <c r="CB13" s="100"/>
      <c r="CC13" s="100"/>
      <c r="CD13" s="100"/>
      <c r="CE13" s="100"/>
      <c r="CF13" s="100"/>
      <c r="CG13" s="100"/>
      <c r="CH13" s="100"/>
      <c r="CI13" s="100"/>
    </row>
    <row r="14" spans="2:87" ht="16.5" customHeight="1" thickBot="1">
      <c r="B14" s="13"/>
      <c r="C14" s="23"/>
      <c r="D14" s="23"/>
      <c r="E14" s="23"/>
      <c r="F14" s="13"/>
      <c r="G14" s="23"/>
      <c r="H14" s="23"/>
      <c r="I14" s="23"/>
      <c r="N14" s="103"/>
      <c r="O14" s="100"/>
      <c r="P14" s="100"/>
      <c r="Q14" s="100"/>
      <c r="S14" s="100"/>
      <c r="T14" s="100"/>
      <c r="U14" s="100"/>
      <c r="V14" s="100"/>
      <c r="W14" s="102"/>
      <c r="X14" s="99" t="str">
        <f>IF(R11&gt;R12,R11-R12,"")</f>
        <v/>
      </c>
      <c r="Y14" s="100" t="str">
        <f>IF(R11&lt;=R12, "",RANK(X14,X$5:X$16,)+COUNTIF(X$5:X14,X14)-1)</f>
        <v/>
      </c>
      <c r="Z14" s="102"/>
      <c r="AA14" s="103"/>
      <c r="AB14" s="100"/>
      <c r="AC14" s="100"/>
      <c r="AD14" s="100"/>
      <c r="AE14" s="100"/>
      <c r="AF14" s="100"/>
      <c r="AG14" s="100"/>
      <c r="AH14" s="100"/>
      <c r="AI14" s="100"/>
      <c r="AJ14" s="102"/>
      <c r="AK14" s="99" t="str">
        <f>IF(AE11&gt;AE12,AE11-AE12,"")</f>
        <v/>
      </c>
      <c r="AL14" s="100" t="str">
        <f>IF(AE11&lt;=AE12, "",RANK(AK14,AK$5:AK$16,)+COUNTIF(AK$5:AK14,AK14)-1)</f>
        <v/>
      </c>
      <c r="AM14" s="102"/>
      <c r="AN14" s="103"/>
      <c r="AO14" s="100"/>
      <c r="AP14" s="100"/>
      <c r="AQ14" s="100"/>
      <c r="AR14" s="100"/>
      <c r="AS14" s="100"/>
      <c r="AT14" s="100"/>
      <c r="AU14" s="100"/>
      <c r="AV14" s="100"/>
      <c r="AW14" s="102"/>
      <c r="AX14" s="99" t="str">
        <f>IF(AR11&gt;AR12,AR11-AR12,"")</f>
        <v/>
      </c>
      <c r="AY14" s="100" t="str">
        <f>IF(AR11&lt;=AR12, "",RANK(AX14,AX$5:AX$16,)+COUNTIF(AX$5:AX14,AX14)-1)</f>
        <v/>
      </c>
      <c r="AZ14" s="102"/>
      <c r="BA14" s="103"/>
      <c r="BB14" s="100"/>
      <c r="BC14" s="100"/>
      <c r="BD14" s="100"/>
      <c r="BE14" s="100"/>
      <c r="BF14" s="100"/>
      <c r="BG14" s="100"/>
      <c r="BH14" s="100"/>
      <c r="BI14" s="100"/>
      <c r="BJ14" s="102"/>
      <c r="BK14" s="99" t="str">
        <f>IF(BE11&gt;BE12,BE11-BE12,"")</f>
        <v/>
      </c>
      <c r="BL14" s="100" t="str">
        <f>IF(BE11&lt;=BE12, "",RANK(BK14,BK$5:BK$16,)+COUNTIF(BK$5:BK14,BK14)-1)</f>
        <v/>
      </c>
      <c r="BM14" s="102"/>
      <c r="BN14" s="103"/>
      <c r="BO14" s="100"/>
      <c r="BP14" s="100"/>
      <c r="BQ14" s="100"/>
      <c r="BR14" s="100"/>
      <c r="BS14" s="100"/>
      <c r="BT14" s="100"/>
      <c r="BU14" s="100"/>
      <c r="BV14" s="100"/>
      <c r="BW14" s="102"/>
      <c r="BX14" s="99" t="str">
        <f>IF(BR11&gt;BR12,BR11-BR12,"")</f>
        <v/>
      </c>
      <c r="BY14" s="100" t="str">
        <f>IF(BR11&lt;=BR12, "",RANK(BX14,BX$5:BX$16,)+COUNTIF(BX$5:BX14,BX14)-1)</f>
        <v/>
      </c>
      <c r="BZ14" s="102"/>
      <c r="CA14" s="103"/>
      <c r="CB14" s="100"/>
      <c r="CC14" s="100"/>
      <c r="CD14" s="100"/>
      <c r="CE14" s="100"/>
      <c r="CF14" s="100"/>
      <c r="CG14" s="100"/>
      <c r="CH14" s="100"/>
      <c r="CI14" s="100"/>
    </row>
    <row r="15" spans="2:87" ht="16.5" customHeight="1">
      <c r="B15" s="158" t="s">
        <v>77</v>
      </c>
      <c r="C15" s="159"/>
      <c r="D15" s="159"/>
      <c r="E15" s="159"/>
      <c r="F15" s="159"/>
      <c r="G15" s="159"/>
      <c r="H15" s="159"/>
      <c r="I15" s="160"/>
      <c r="N15" s="103"/>
      <c r="O15" s="100"/>
      <c r="P15" s="100"/>
      <c r="Q15" s="100"/>
      <c r="S15" s="100"/>
      <c r="T15" s="100"/>
      <c r="U15" s="100"/>
      <c r="V15" s="100"/>
      <c r="W15" s="102"/>
      <c r="X15" s="99" t="str">
        <f>IF(S11&gt;S12,S11-S12,"")</f>
        <v/>
      </c>
      <c r="Y15" s="100" t="str">
        <f>IF(S11&lt;=S12, "",RANK(X15,X$5:X$16,)+COUNTIF(X$5:X15,X15)-1)</f>
        <v/>
      </c>
      <c r="Z15" s="102"/>
      <c r="AA15" s="103"/>
      <c r="AB15" s="100"/>
      <c r="AC15" s="100"/>
      <c r="AD15" s="100"/>
      <c r="AE15" s="100"/>
      <c r="AF15" s="100"/>
      <c r="AG15" s="100"/>
      <c r="AH15" s="100"/>
      <c r="AI15" s="100"/>
      <c r="AJ15" s="102"/>
      <c r="AK15" s="99" t="str">
        <f>IF(AF11&gt;AF12,AF11-AF12,"")</f>
        <v/>
      </c>
      <c r="AL15" s="100" t="str">
        <f>IF(AF11&lt;=AF12, "",RANK(AK15,AK$5:AK$16,)+COUNTIF(AK$5:AK15,AK15)-1)</f>
        <v/>
      </c>
      <c r="AM15" s="102"/>
      <c r="AN15" s="103"/>
      <c r="AO15" s="100"/>
      <c r="AP15" s="100"/>
      <c r="AQ15" s="100"/>
      <c r="AR15" s="100"/>
      <c r="AS15" s="100"/>
      <c r="AT15" s="100"/>
      <c r="AU15" s="100"/>
      <c r="AV15" s="100"/>
      <c r="AW15" s="102"/>
      <c r="AX15" s="99" t="str">
        <f>IF(AS11&gt;AS12,AS11-AS12,"")</f>
        <v/>
      </c>
      <c r="AY15" s="100" t="str">
        <f>IF(AS11&lt;=AS12, "",RANK(AX15,AX$5:AX$16,)+COUNTIF(AX$5:AX15,AX15)-1)</f>
        <v/>
      </c>
      <c r="AZ15" s="102"/>
      <c r="BA15" s="103"/>
      <c r="BB15" s="100"/>
      <c r="BC15" s="100"/>
      <c r="BD15" s="100"/>
      <c r="BE15" s="100"/>
      <c r="BF15" s="100"/>
      <c r="BG15" s="100"/>
      <c r="BH15" s="100"/>
      <c r="BI15" s="100"/>
      <c r="BJ15" s="102"/>
      <c r="BK15" s="99" t="str">
        <f>IF(BF11&gt;BF12,BF11-BF12,"")</f>
        <v/>
      </c>
      <c r="BL15" s="100" t="str">
        <f>IF(BF11&lt;=BF12, "",RANK(BK15,BK$5:BK$16,)+COUNTIF(BK$5:BK15,BK15)-1)</f>
        <v/>
      </c>
      <c r="BM15" s="102"/>
      <c r="BN15" s="103"/>
      <c r="BO15" s="100"/>
      <c r="BP15" s="100"/>
      <c r="BQ15" s="100"/>
      <c r="BR15" s="100"/>
      <c r="BS15" s="100"/>
      <c r="BT15" s="100"/>
      <c r="BU15" s="100"/>
      <c r="BV15" s="100"/>
      <c r="BW15" s="102"/>
      <c r="BX15" s="99" t="str">
        <f>IF(BS11&gt;BS12,BS11-BS12,"")</f>
        <v/>
      </c>
      <c r="BY15" s="100" t="str">
        <f>IF(BS11&lt;=BS12, "",RANK(BX15,BX$5:BX$16,)+COUNTIF(BX$5:BX15,BX15)-1)</f>
        <v/>
      </c>
      <c r="BZ15" s="102"/>
      <c r="CA15" s="103"/>
      <c r="CB15" s="100"/>
      <c r="CC15" s="100"/>
      <c r="CD15" s="100"/>
      <c r="CE15" s="100"/>
      <c r="CF15" s="100"/>
      <c r="CG15" s="100"/>
      <c r="CH15" s="100"/>
      <c r="CI15" s="100"/>
    </row>
    <row r="16" spans="2:87" ht="16.5" customHeight="1">
      <c r="B16" s="143" t="s">
        <v>42</v>
      </c>
      <c r="C16" s="176" t="s">
        <v>43</v>
      </c>
      <c r="D16" s="174"/>
      <c r="E16" s="174"/>
      <c r="F16" s="174"/>
      <c r="G16" s="174"/>
      <c r="H16" s="174"/>
      <c r="I16" s="175"/>
      <c r="N16" s="103"/>
      <c r="O16" s="100"/>
      <c r="P16" s="100"/>
      <c r="Q16" s="100"/>
      <c r="S16" s="100"/>
      <c r="T16" s="100"/>
      <c r="U16" s="100"/>
      <c r="V16" s="100"/>
      <c r="W16" s="102"/>
      <c r="X16" s="99" t="str">
        <f>IF(T11&gt;T12,T11-T12,"")</f>
        <v/>
      </c>
      <c r="Y16" s="100" t="str">
        <f>IF(T11&lt;=T12, "",RANK(X16,X$5:X$16,)+COUNTIF(X$5:X16,X16)-1)</f>
        <v/>
      </c>
      <c r="Z16" s="102"/>
      <c r="AA16" s="103"/>
      <c r="AB16" s="100"/>
      <c r="AC16" s="100"/>
      <c r="AD16" s="100"/>
      <c r="AE16" s="100"/>
      <c r="AF16" s="100"/>
      <c r="AG16" s="100"/>
      <c r="AH16" s="100"/>
      <c r="AI16" s="100"/>
      <c r="AJ16" s="102"/>
      <c r="AK16" s="99" t="str">
        <f>IF(AG11&gt;AG12,AG11-AG12,"")</f>
        <v/>
      </c>
      <c r="AL16" s="100" t="str">
        <f>IF(AG11&lt;=AG12, "",RANK(AK16,AK$5:AK$16,)+COUNTIF(AK$5:AK16,AK16)-1)</f>
        <v/>
      </c>
      <c r="AM16" s="102"/>
      <c r="AN16" s="103"/>
      <c r="AO16" s="100"/>
      <c r="AP16" s="100"/>
      <c r="AQ16" s="100"/>
      <c r="AR16" s="100"/>
      <c r="AS16" s="100"/>
      <c r="AT16" s="100"/>
      <c r="AU16" s="100"/>
      <c r="AV16" s="100"/>
      <c r="AW16" s="102"/>
      <c r="AX16" s="99" t="str">
        <f>IF(AT11&gt;AT12,AT11-AT12,"")</f>
        <v/>
      </c>
      <c r="AY16" s="100" t="str">
        <f>IF(AT11&lt;=AT12, "",RANK(AX16,AX$5:AX$16,)+COUNTIF(AX$5:AX16,AX16)-1)</f>
        <v/>
      </c>
      <c r="AZ16" s="102"/>
      <c r="BA16" s="103"/>
      <c r="BB16" s="100"/>
      <c r="BC16" s="100"/>
      <c r="BD16" s="100"/>
      <c r="BE16" s="100"/>
      <c r="BF16" s="100"/>
      <c r="BG16" s="100"/>
      <c r="BH16" s="100"/>
      <c r="BI16" s="100"/>
      <c r="BJ16" s="102"/>
      <c r="BK16" s="99" t="str">
        <f>IF(BG11&gt;BG12,BG11-BG12,"")</f>
        <v/>
      </c>
      <c r="BL16" s="100" t="str">
        <f>IF(BG11&lt;=BG12, "",RANK(BK16,BK$5:BK$16,)+COUNTIF(BK$5:BK16,BK16)-1)</f>
        <v/>
      </c>
      <c r="BM16" s="102"/>
      <c r="BN16" s="103"/>
      <c r="BO16" s="100"/>
      <c r="BP16" s="100"/>
      <c r="BQ16" s="100"/>
      <c r="BR16" s="100"/>
      <c r="BS16" s="100"/>
      <c r="BT16" s="100"/>
      <c r="BU16" s="100"/>
      <c r="BV16" s="100"/>
      <c r="BW16" s="102"/>
      <c r="BX16" s="99" t="str">
        <f>IF(BT11&gt;BT12,BT11-BT12,"")</f>
        <v/>
      </c>
      <c r="BY16" s="100" t="str">
        <f>IF(BT11&lt;=BT12, "",RANK(BX16,BX$5:BX$16,)+COUNTIF(BX$5:BX16,BX16)-1)</f>
        <v/>
      </c>
      <c r="BZ16" s="102"/>
      <c r="CA16" s="103"/>
      <c r="CB16" s="100"/>
      <c r="CC16" s="100"/>
      <c r="CD16" s="100"/>
      <c r="CE16" s="100"/>
      <c r="CF16" s="100"/>
      <c r="CG16" s="100"/>
      <c r="CH16" s="100"/>
      <c r="CI16" s="100"/>
    </row>
    <row r="17" spans="2:87" ht="16.5" customHeight="1">
      <c r="B17" s="127"/>
      <c r="C17" s="17" t="s">
        <v>3</v>
      </c>
      <c r="D17" s="17" t="s">
        <v>4</v>
      </c>
      <c r="E17" s="17" t="s">
        <v>5</v>
      </c>
      <c r="F17" s="146" t="s">
        <v>9</v>
      </c>
      <c r="G17" s="146"/>
      <c r="H17" s="17" t="s">
        <v>6</v>
      </c>
      <c r="I17" s="18" t="s">
        <v>7</v>
      </c>
      <c r="N17" s="103"/>
      <c r="O17" s="100"/>
      <c r="P17" s="100"/>
      <c r="Q17" s="100"/>
      <c r="S17" s="100"/>
      <c r="T17" s="100"/>
      <c r="U17" s="100"/>
      <c r="V17" s="100"/>
      <c r="W17" s="102"/>
      <c r="X17" s="99"/>
      <c r="Y17" s="100"/>
      <c r="Z17" s="102"/>
      <c r="AA17" s="103"/>
      <c r="AB17" s="100"/>
      <c r="AC17" s="100"/>
      <c r="AD17" s="100"/>
      <c r="AE17" s="100"/>
      <c r="AF17" s="100"/>
      <c r="AG17" s="100"/>
      <c r="AH17" s="100"/>
      <c r="AI17" s="100"/>
      <c r="AJ17" s="102"/>
      <c r="AK17" s="99"/>
      <c r="AL17" s="100"/>
      <c r="AM17" s="102"/>
      <c r="AN17" s="103"/>
      <c r="AO17" s="100"/>
      <c r="AP17" s="100"/>
      <c r="AQ17" s="100"/>
      <c r="AR17" s="100"/>
      <c r="AS17" s="100"/>
      <c r="AT17" s="100"/>
      <c r="AU17" s="100"/>
      <c r="AV17" s="100"/>
      <c r="AW17" s="102"/>
      <c r="AX17" s="99"/>
      <c r="AY17" s="100"/>
      <c r="AZ17" s="102"/>
      <c r="BA17" s="103"/>
      <c r="BB17" s="100"/>
      <c r="BC17" s="100"/>
      <c r="BD17" s="100"/>
      <c r="BE17" s="100"/>
      <c r="BF17" s="100"/>
      <c r="BG17" s="100"/>
      <c r="BH17" s="100"/>
      <c r="BI17" s="100"/>
      <c r="BJ17" s="102"/>
      <c r="BK17" s="99"/>
      <c r="BL17" s="100"/>
      <c r="BM17" s="102"/>
      <c r="BN17" s="103"/>
      <c r="BO17" s="100"/>
      <c r="BP17" s="100"/>
      <c r="BQ17" s="100"/>
      <c r="BR17" s="100"/>
      <c r="BS17" s="100"/>
      <c r="BT17" s="100"/>
      <c r="BU17" s="100"/>
      <c r="BV17" s="100"/>
      <c r="BW17" s="102"/>
      <c r="BX17" s="99"/>
      <c r="BY17" s="100"/>
      <c r="BZ17" s="102"/>
      <c r="CA17" s="103"/>
      <c r="CB17" s="100"/>
      <c r="CC17" s="100"/>
      <c r="CD17" s="100"/>
      <c r="CE17" s="100"/>
      <c r="CF17" s="100"/>
      <c r="CG17" s="100"/>
      <c r="CH17" s="100"/>
      <c r="CI17" s="100"/>
    </row>
    <row r="18" spans="2:87" ht="16.5" customHeight="1">
      <c r="B18" s="19" t="s">
        <v>3</v>
      </c>
      <c r="C18" s="67"/>
      <c r="D18" s="26">
        <f>IF($I8&gt;0,$I8*'Table 7.1'!K6,0)</f>
        <v>0</v>
      </c>
      <c r="E18" s="26">
        <f>IF($I8&gt;0,$I8*'Table 7.1'!K7,0)</f>
        <v>0</v>
      </c>
      <c r="F18" s="141">
        <f>IF($I8&gt;0,$I8*'Table 7.1'!K8,0)</f>
        <v>0</v>
      </c>
      <c r="G18" s="142"/>
      <c r="H18" s="26">
        <f>IF($I8&gt;0,$I8*'Table 7.1'!K9,0)</f>
        <v>0</v>
      </c>
      <c r="I18" s="27">
        <f>IF($I8&gt;0,$I8*'Table 7.1'!K10,0)</f>
        <v>0</v>
      </c>
      <c r="N18" s="103"/>
      <c r="O18" s="100"/>
      <c r="P18" s="100"/>
      <c r="Q18" s="100"/>
      <c r="S18" s="100"/>
      <c r="T18" s="100"/>
      <c r="U18" s="100"/>
      <c r="V18" s="100"/>
      <c r="W18" s="102"/>
      <c r="X18" s="99"/>
      <c r="Y18" s="100"/>
      <c r="Z18" s="102"/>
      <c r="AA18" s="103"/>
      <c r="AB18" s="100"/>
      <c r="AC18" s="100"/>
      <c r="AD18" s="100"/>
      <c r="AE18" s="100"/>
      <c r="AF18" s="100"/>
      <c r="AG18" s="100"/>
      <c r="AH18" s="100"/>
      <c r="AI18" s="100"/>
      <c r="AJ18" s="102"/>
      <c r="AK18" s="99"/>
      <c r="AL18" s="100"/>
      <c r="AM18" s="102"/>
      <c r="AN18" s="103"/>
      <c r="AO18" s="100"/>
      <c r="AP18" s="100"/>
      <c r="AQ18" s="100"/>
      <c r="AR18" s="100"/>
      <c r="AS18" s="100"/>
      <c r="AT18" s="100"/>
      <c r="AU18" s="100"/>
      <c r="AV18" s="100"/>
      <c r="AW18" s="102"/>
      <c r="AX18" s="99"/>
      <c r="AY18" s="100"/>
      <c r="AZ18" s="102"/>
      <c r="BA18" s="103"/>
      <c r="BB18" s="100"/>
      <c r="BC18" s="100"/>
      <c r="BD18" s="100"/>
      <c r="BE18" s="100"/>
      <c r="BF18" s="100"/>
      <c r="BG18" s="100"/>
      <c r="BH18" s="100"/>
      <c r="BI18" s="100"/>
      <c r="BJ18" s="102"/>
      <c r="BK18" s="99"/>
      <c r="BL18" s="100"/>
      <c r="BM18" s="102"/>
      <c r="BN18" s="103"/>
      <c r="BO18" s="100"/>
      <c r="BP18" s="100"/>
      <c r="BQ18" s="100"/>
      <c r="BR18" s="100"/>
      <c r="BS18" s="100"/>
      <c r="BT18" s="100"/>
      <c r="BU18" s="100"/>
      <c r="BV18" s="100"/>
      <c r="BW18" s="102"/>
      <c r="BX18" s="99"/>
      <c r="BY18" s="100"/>
      <c r="BZ18" s="102"/>
      <c r="CA18" s="103"/>
      <c r="CB18" s="100"/>
      <c r="CC18" s="100"/>
      <c r="CD18" s="100"/>
      <c r="CE18" s="100"/>
      <c r="CF18" s="100"/>
      <c r="CG18" s="100"/>
      <c r="CH18" s="100"/>
      <c r="CI18" s="100"/>
    </row>
    <row r="19" spans="2:87" ht="16.5" customHeight="1">
      <c r="B19" s="19" t="s">
        <v>4</v>
      </c>
      <c r="C19" s="26">
        <f>IF($I9&gt;0,$I9*'Table 7.1'!K11,0)</f>
        <v>0</v>
      </c>
      <c r="D19" s="67"/>
      <c r="E19" s="26">
        <f>IF($I9&gt;0,$I9*'Table 7.1'!K13,0)</f>
        <v>0</v>
      </c>
      <c r="F19" s="141">
        <f>IF($I9&gt;0,$I9*'Table 7.1'!K14,0)</f>
        <v>0</v>
      </c>
      <c r="G19" s="142"/>
      <c r="H19" s="26">
        <f>IF($I9&gt;0,$I9*'Table 7.1'!K15,0)</f>
        <v>0</v>
      </c>
      <c r="I19" s="27">
        <f>IF($I9&gt;0,$I9*'Table 7.1'!K16,0)</f>
        <v>0</v>
      </c>
      <c r="N19" s="103"/>
      <c r="O19" s="100"/>
      <c r="P19" s="100"/>
      <c r="Q19" s="100"/>
      <c r="S19" s="100"/>
      <c r="T19" s="100"/>
      <c r="U19" s="100"/>
      <c r="V19" s="100"/>
      <c r="W19" s="102"/>
      <c r="X19" s="99"/>
      <c r="Y19" s="100"/>
      <c r="Z19" s="102"/>
      <c r="AA19" s="103"/>
      <c r="AB19" s="100"/>
      <c r="AC19" s="100"/>
      <c r="AD19" s="100"/>
      <c r="AE19" s="100"/>
      <c r="AF19" s="100"/>
      <c r="AG19" s="100"/>
      <c r="AH19" s="100"/>
      <c r="AI19" s="100"/>
      <c r="AJ19" s="102"/>
      <c r="AK19" s="99"/>
      <c r="AL19" s="100"/>
      <c r="AM19" s="102"/>
      <c r="AN19" s="103"/>
      <c r="AO19" s="100"/>
      <c r="AP19" s="100"/>
      <c r="AQ19" s="100"/>
      <c r="AR19" s="100"/>
      <c r="AS19" s="100"/>
      <c r="AT19" s="100"/>
      <c r="AU19" s="100"/>
      <c r="AV19" s="100"/>
      <c r="AW19" s="102"/>
      <c r="AX19" s="99"/>
      <c r="AY19" s="100"/>
      <c r="AZ19" s="102"/>
      <c r="BA19" s="103"/>
      <c r="BB19" s="100"/>
      <c r="BC19" s="100"/>
      <c r="BD19" s="100"/>
      <c r="BE19" s="100"/>
      <c r="BF19" s="100"/>
      <c r="BG19" s="100"/>
      <c r="BH19" s="100"/>
      <c r="BI19" s="100"/>
      <c r="BJ19" s="102"/>
      <c r="BK19" s="99"/>
      <c r="BL19" s="100"/>
      <c r="BM19" s="102"/>
      <c r="BN19" s="103"/>
      <c r="BO19" s="100"/>
      <c r="BP19" s="100"/>
      <c r="BQ19" s="100"/>
      <c r="BR19" s="100"/>
      <c r="BS19" s="100"/>
      <c r="BT19" s="100"/>
      <c r="BU19" s="100"/>
      <c r="BV19" s="100"/>
      <c r="BW19" s="102"/>
      <c r="BX19" s="99"/>
      <c r="BY19" s="100"/>
      <c r="BZ19" s="102"/>
      <c r="CA19" s="103"/>
      <c r="CB19" s="100"/>
      <c r="CC19" s="100"/>
      <c r="CD19" s="100"/>
      <c r="CE19" s="100"/>
      <c r="CF19" s="100"/>
      <c r="CG19" s="100"/>
      <c r="CH19" s="100"/>
      <c r="CI19" s="100"/>
    </row>
    <row r="20" spans="2:87" ht="16.5" customHeight="1">
      <c r="B20" s="19" t="s">
        <v>5</v>
      </c>
      <c r="C20" s="26">
        <f>IF($I10&gt;0,$I10*'Table 7.1'!K17,0)</f>
        <v>0</v>
      </c>
      <c r="D20" s="26">
        <f>IF($I10&gt;0,$I10*'Table 7.1'!K18,0)</f>
        <v>0</v>
      </c>
      <c r="E20" s="67"/>
      <c r="F20" s="141">
        <f>IF($I10&gt;0,$I10*'Table 7.1'!K20,0)</f>
        <v>0</v>
      </c>
      <c r="G20" s="142"/>
      <c r="H20" s="26">
        <f>IF($I10&gt;0,$I10*'Table 7.1'!K21,0)</f>
        <v>0</v>
      </c>
      <c r="I20" s="27">
        <f>IF($I10&gt;0,$I10*'Table 7.1'!K22,0)</f>
        <v>0</v>
      </c>
      <c r="N20" s="103"/>
      <c r="O20" s="100"/>
      <c r="P20" s="100"/>
      <c r="Q20" s="100"/>
      <c r="S20" s="100"/>
      <c r="T20" s="100"/>
      <c r="U20" s="100"/>
      <c r="V20" s="100"/>
      <c r="W20" s="102"/>
      <c r="X20" s="99"/>
      <c r="Y20" s="100"/>
      <c r="Z20" s="102"/>
      <c r="AA20" s="103"/>
      <c r="AB20" s="100"/>
      <c r="AC20" s="100"/>
      <c r="AD20" s="100"/>
      <c r="AE20" s="100"/>
      <c r="AF20" s="100"/>
      <c r="AG20" s="100"/>
      <c r="AH20" s="100"/>
      <c r="AI20" s="100"/>
      <c r="AJ20" s="102"/>
      <c r="AK20" s="99"/>
      <c r="AL20" s="100"/>
      <c r="AM20" s="102"/>
      <c r="AN20" s="103"/>
      <c r="AO20" s="100"/>
      <c r="AP20" s="100"/>
      <c r="AQ20" s="100"/>
      <c r="AR20" s="100"/>
      <c r="AS20" s="100"/>
      <c r="AT20" s="100"/>
      <c r="AU20" s="100"/>
      <c r="AV20" s="100"/>
      <c r="AW20" s="102"/>
      <c r="AX20" s="99"/>
      <c r="AY20" s="100"/>
      <c r="AZ20" s="102"/>
      <c r="BA20" s="103"/>
      <c r="BB20" s="100"/>
      <c r="BC20" s="100"/>
      <c r="BD20" s="100"/>
      <c r="BE20" s="100"/>
      <c r="BF20" s="100"/>
      <c r="BG20" s="100"/>
      <c r="BH20" s="100"/>
      <c r="BI20" s="100"/>
      <c r="BJ20" s="102"/>
      <c r="BK20" s="99"/>
      <c r="BL20" s="100"/>
      <c r="BM20" s="102"/>
      <c r="BN20" s="103"/>
      <c r="BO20" s="100"/>
      <c r="BP20" s="100"/>
      <c r="BQ20" s="100"/>
      <c r="BR20" s="100"/>
      <c r="BS20" s="100"/>
      <c r="BT20" s="100"/>
      <c r="BU20" s="100"/>
      <c r="BV20" s="100"/>
      <c r="BW20" s="102"/>
      <c r="BX20" s="99"/>
      <c r="BY20" s="100"/>
      <c r="BZ20" s="102"/>
      <c r="CA20" s="103"/>
      <c r="CB20" s="100"/>
      <c r="CC20" s="100"/>
      <c r="CD20" s="100"/>
      <c r="CE20" s="100"/>
      <c r="CF20" s="100"/>
      <c r="CG20" s="100"/>
      <c r="CH20" s="100"/>
      <c r="CI20" s="100"/>
    </row>
    <row r="21" spans="2:87" ht="16.5" customHeight="1">
      <c r="B21" s="19" t="s">
        <v>9</v>
      </c>
      <c r="C21" s="26">
        <f>IF($I11&gt;0,$I11*'Table 7.1'!K23,0)</f>
        <v>0</v>
      </c>
      <c r="D21" s="26">
        <f>IF($I11&gt;0,$I11*'Table 7.1'!K24,0)</f>
        <v>0</v>
      </c>
      <c r="E21" s="26">
        <f>IF($I11&gt;0,$I11*'Table 7.1'!K25,0)</f>
        <v>0</v>
      </c>
      <c r="F21" s="138"/>
      <c r="G21" s="139"/>
      <c r="H21" s="26">
        <f>IF($I11&gt;0,$I11*'Table 7.1'!K27,0)</f>
        <v>0</v>
      </c>
      <c r="I21" s="27">
        <f>IF($I11&gt;0,$I11*'Table 7.1'!K28,0)</f>
        <v>0</v>
      </c>
    </row>
    <row r="22" spans="2:87" ht="16.5" customHeight="1">
      <c r="B22" s="19" t="s">
        <v>6</v>
      </c>
      <c r="C22" s="26">
        <f>IF($I12&gt;0,$I12*'Table 7.1'!K29,0)</f>
        <v>0</v>
      </c>
      <c r="D22" s="26">
        <f>IF($I12&gt;0,$I12*'Table 7.1'!K30,0)</f>
        <v>0</v>
      </c>
      <c r="E22" s="26">
        <f>IF($I12&gt;0,$I12*'Table 7.1'!K31,0)</f>
        <v>0</v>
      </c>
      <c r="F22" s="141">
        <f>IF($I12&gt;0,$I12*'Table 7.1'!K32,0)</f>
        <v>0</v>
      </c>
      <c r="G22" s="142"/>
      <c r="H22" s="67"/>
      <c r="I22" s="27">
        <f>IF($I12&gt;0,$I12*'Table 7.1'!K34,0)</f>
        <v>0</v>
      </c>
    </row>
    <row r="23" spans="2:87" ht="16.5" customHeight="1" thickBot="1">
      <c r="B23" s="20" t="s">
        <v>7</v>
      </c>
      <c r="C23" s="60">
        <f>IF($I13&gt;0,$I13*'Table 7.1'!K35,0)</f>
        <v>0</v>
      </c>
      <c r="D23" s="60">
        <f>IF($I13&gt;0,$I13*'Table 7.1'!K36,0)</f>
        <v>0</v>
      </c>
      <c r="E23" s="60">
        <f>IF($I13&gt;0,$I13*'Table 7.1'!K37,0)</f>
        <v>0</v>
      </c>
      <c r="F23" s="170">
        <f>IF($I13&gt;0,$I13*'Table 7.1'!K38,0)</f>
        <v>0</v>
      </c>
      <c r="G23" s="171"/>
      <c r="H23" s="60">
        <f>IF($I13&gt;0,$I13*'Table 7.1'!K39,0)</f>
        <v>0</v>
      </c>
      <c r="I23" s="69"/>
    </row>
    <row r="24" spans="2:87" ht="16.5" customHeight="1" thickBot="1">
      <c r="F24" s="157"/>
      <c r="G24" s="157"/>
    </row>
    <row r="25" spans="2:87" ht="16.5" customHeight="1">
      <c r="B25" s="158" t="s">
        <v>78</v>
      </c>
      <c r="C25" s="159"/>
      <c r="D25" s="159"/>
      <c r="E25" s="159"/>
      <c r="F25" s="159"/>
      <c r="G25" s="159"/>
      <c r="H25" s="159"/>
      <c r="I25" s="160"/>
    </row>
    <row r="26" spans="2:87" ht="16.5" customHeight="1">
      <c r="B26" s="143" t="s">
        <v>42</v>
      </c>
      <c r="C26" s="176" t="s">
        <v>43</v>
      </c>
      <c r="D26" s="174"/>
      <c r="E26" s="174"/>
      <c r="F26" s="174"/>
      <c r="G26" s="174"/>
      <c r="H26" s="174"/>
      <c r="I26" s="175"/>
    </row>
    <row r="27" spans="2:87" ht="16.5" customHeight="1">
      <c r="B27" s="127"/>
      <c r="C27" s="17" t="s">
        <v>3</v>
      </c>
      <c r="D27" s="17" t="s">
        <v>4</v>
      </c>
      <c r="E27" s="17" t="s">
        <v>5</v>
      </c>
      <c r="F27" s="146" t="s">
        <v>9</v>
      </c>
      <c r="G27" s="146"/>
      <c r="H27" s="17" t="s">
        <v>6</v>
      </c>
      <c r="I27" s="18" t="s">
        <v>7</v>
      </c>
    </row>
    <row r="28" spans="2:87" ht="16.5" customHeight="1">
      <c r="B28" s="19" t="s">
        <v>3</v>
      </c>
      <c r="C28" s="67"/>
      <c r="D28" s="26">
        <f>IF($E$9&gt;0,$E$9*'Table 7.2'!K11,0)</f>
        <v>0</v>
      </c>
      <c r="E28" s="26">
        <f>IF($E$10&gt;0,$E$10*'Table 7.2'!K17,0)</f>
        <v>0</v>
      </c>
      <c r="F28" s="141">
        <f>IF($E$11&gt;0,$E$11*'Table 7.2'!K23,0)</f>
        <v>0</v>
      </c>
      <c r="G28" s="142"/>
      <c r="H28" s="26">
        <f>IF($E$12&gt;0,$E$12*'Table 7.2'!K29,0)</f>
        <v>0</v>
      </c>
      <c r="I28" s="27">
        <f>IF($E$13&gt;0,$E$13*'Table 7.2'!K35,0)</f>
        <v>0</v>
      </c>
    </row>
    <row r="29" spans="2:87" ht="16.5" customHeight="1">
      <c r="B29" s="19" t="s">
        <v>4</v>
      </c>
      <c r="C29" s="26">
        <f>IF($E$8&gt;0,$E$8*'Table 7.2'!K6,0)</f>
        <v>0</v>
      </c>
      <c r="D29" s="67"/>
      <c r="E29" s="26">
        <f>IF($E$10&gt;0,$E$10*'Table 7.2'!K18,0)</f>
        <v>0</v>
      </c>
      <c r="F29" s="141">
        <f>IF($E$11&gt;0,$E$11*'Table 7.2'!K24,0)</f>
        <v>0</v>
      </c>
      <c r="G29" s="142"/>
      <c r="H29" s="26">
        <f>IF($E$12&gt;0,$E$12*'Table 7.2'!K30,0)</f>
        <v>0</v>
      </c>
      <c r="I29" s="27">
        <f>IF($E$13&gt;0,$E$13*'Table 7.2'!K36,0)</f>
        <v>0</v>
      </c>
    </row>
    <row r="30" spans="2:87" ht="16.5" customHeight="1">
      <c r="B30" s="19" t="s">
        <v>5</v>
      </c>
      <c r="C30" s="26">
        <f>IF($E$8&gt;0,$E$8*'Table 7.2'!K7,0)</f>
        <v>0</v>
      </c>
      <c r="D30" s="26">
        <f>IF($E$9&gt;0,$E$9*'Table 7.2'!K13,0)</f>
        <v>0</v>
      </c>
      <c r="E30" s="67"/>
      <c r="F30" s="141">
        <f>IF($E$11&gt;0,$E$11*'Table 7.2'!K25,0)</f>
        <v>0</v>
      </c>
      <c r="G30" s="142"/>
      <c r="H30" s="26">
        <f>IF($E$12&gt;0,$E$12*'Table 7.2'!K31,0)</f>
        <v>0</v>
      </c>
      <c r="I30" s="27">
        <f>IF($E$13&gt;0,$E$13*'Table 7.2'!K37,0)</f>
        <v>0</v>
      </c>
    </row>
    <row r="31" spans="2:87" ht="16.5" customHeight="1">
      <c r="B31" s="19" t="s">
        <v>9</v>
      </c>
      <c r="C31" s="26">
        <f>IF($E$8&gt;0,$E$8*'Table 7.2'!K8,0)</f>
        <v>0</v>
      </c>
      <c r="D31" s="26">
        <f>IF($E$9&gt;0,$E$9*'Table 7.2'!K14,0)</f>
        <v>0</v>
      </c>
      <c r="E31" s="26">
        <f>IF($E$10&gt;0,$E$10*'Table 7.2'!K20,0)</f>
        <v>0</v>
      </c>
      <c r="F31" s="138"/>
      <c r="G31" s="139"/>
      <c r="H31" s="26">
        <f>IF($E$12&gt;0,$E$12*'Table 7.2'!K32,0)</f>
        <v>0</v>
      </c>
      <c r="I31" s="27">
        <f>IF($E$13&gt;0,$E$13*'Table 7.2'!K38,0)</f>
        <v>0</v>
      </c>
    </row>
    <row r="32" spans="2:87" ht="16.5" customHeight="1">
      <c r="B32" s="19" t="s">
        <v>6</v>
      </c>
      <c r="C32" s="26">
        <f>IF($E$8&gt;0,$E$8*'Table 7.2'!K9,0)</f>
        <v>0</v>
      </c>
      <c r="D32" s="26">
        <f>IF($E$9&gt;0,$E$9*'Table 7.2'!K15,0)</f>
        <v>0</v>
      </c>
      <c r="E32" s="26">
        <f>IF($E$10&gt;0,$E$10*'Table 7.2'!K21,0)</f>
        <v>0</v>
      </c>
      <c r="F32" s="141">
        <f>IF($E$11&gt;0,$E$11*'Table 7.2'!K27,0)</f>
        <v>0</v>
      </c>
      <c r="G32" s="142"/>
      <c r="H32" s="67"/>
      <c r="I32" s="27">
        <f>IF($E$13&gt;0,$E$13*'Table 7.2'!K39,0)</f>
        <v>0</v>
      </c>
    </row>
    <row r="33" spans="2:95" ht="16.5" customHeight="1" thickBot="1">
      <c r="B33" s="20" t="s">
        <v>7</v>
      </c>
      <c r="C33" s="60">
        <f>IF($E$8&gt;0,$E$8*'Table 7.2'!K10,0)</f>
        <v>0</v>
      </c>
      <c r="D33" s="60">
        <f>IF($E$9&gt;0,$E$9*'Table 7.2'!K16,0)</f>
        <v>0</v>
      </c>
      <c r="E33" s="60">
        <f>IF($E$10&gt;0,$E$10*'Table 7.2'!K22,0)</f>
        <v>0</v>
      </c>
      <c r="F33" s="170">
        <f>IF($E$11&gt;0,$E$11*'Table 7.2'!K28,0)</f>
        <v>0</v>
      </c>
      <c r="G33" s="171"/>
      <c r="H33" s="60">
        <f>IF($E$12&gt;0,$E$12*'Table 7.2'!K34,0)</f>
        <v>0</v>
      </c>
      <c r="I33" s="69"/>
    </row>
    <row r="34" spans="2:95" s="13" customFormat="1" ht="16.5" customHeight="1" thickBot="1">
      <c r="C34" s="95"/>
      <c r="D34" s="95"/>
      <c r="E34" s="95"/>
      <c r="F34" s="95"/>
      <c r="G34" s="95"/>
      <c r="H34" s="95"/>
      <c r="I34" s="96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</row>
    <row r="35" spans="2:95" ht="16.5" customHeight="1">
      <c r="B35" s="151" t="s">
        <v>116</v>
      </c>
      <c r="C35" s="152"/>
      <c r="D35" s="152"/>
      <c r="E35" s="152"/>
      <c r="F35" s="152"/>
      <c r="G35" s="152"/>
      <c r="H35" s="152"/>
      <c r="I35" s="153"/>
    </row>
    <row r="36" spans="2:95" ht="16.5" customHeight="1">
      <c r="B36" s="181" t="s">
        <v>81</v>
      </c>
      <c r="C36" s="148" t="s">
        <v>82</v>
      </c>
      <c r="D36" s="149"/>
      <c r="E36" s="150"/>
      <c r="F36" s="55"/>
      <c r="G36" s="148" t="s">
        <v>133</v>
      </c>
      <c r="H36" s="149"/>
      <c r="I36" s="183"/>
    </row>
    <row r="37" spans="2:95" ht="16.5" customHeight="1">
      <c r="B37" s="182"/>
      <c r="C37" s="51" t="s">
        <v>79</v>
      </c>
      <c r="D37" s="51" t="s">
        <v>80</v>
      </c>
      <c r="E37" s="51" t="s">
        <v>8</v>
      </c>
      <c r="F37" s="56"/>
      <c r="G37" s="51" t="s">
        <v>95</v>
      </c>
      <c r="H37" s="51" t="s">
        <v>93</v>
      </c>
      <c r="I37" s="58" t="s">
        <v>94</v>
      </c>
    </row>
    <row r="38" spans="2:95" ht="16.5" customHeight="1">
      <c r="B38" s="19" t="s">
        <v>3</v>
      </c>
      <c r="C38" s="114">
        <f>SUM('Page 1-A'!C45:C50)</f>
        <v>0</v>
      </c>
      <c r="D38" s="114">
        <f t="shared" ref="D38:D43" si="63">E8-C38</f>
        <v>0</v>
      </c>
      <c r="E38" s="115">
        <f>C38+D38</f>
        <v>0</v>
      </c>
      <c r="F38" s="56"/>
      <c r="G38" s="116">
        <f t="shared" ref="G38:G43" si="64">ROUND((D38-H38-I38)/C8,0)</f>
        <v>0</v>
      </c>
      <c r="H38" s="116">
        <f>ROUND(D38*'Page 1-A'!D24,0)</f>
        <v>0</v>
      </c>
      <c r="I38" s="121">
        <f>ROUND(D38*'Page 1-A'!E24,0)</f>
        <v>0</v>
      </c>
    </row>
    <row r="39" spans="2:95" ht="16.5" customHeight="1">
      <c r="B39" s="19" t="s">
        <v>4</v>
      </c>
      <c r="C39" s="114">
        <f>SUM('Page 1-A'!D45:D50)</f>
        <v>0</v>
      </c>
      <c r="D39" s="114">
        <f t="shared" si="63"/>
        <v>0</v>
      </c>
      <c r="E39" s="116">
        <f t="shared" ref="E39:E44" si="65">C39+D39</f>
        <v>0</v>
      </c>
      <c r="F39" s="56"/>
      <c r="G39" s="116">
        <f t="shared" si="64"/>
        <v>0</v>
      </c>
      <c r="H39" s="116">
        <f>ROUND(D39*'Page 1-A'!D25,0)</f>
        <v>0</v>
      </c>
      <c r="I39" s="121">
        <f>ROUND(D39*'Page 1-A'!E25,0)</f>
        <v>0</v>
      </c>
    </row>
    <row r="40" spans="2:95" ht="16.5" customHeight="1">
      <c r="B40" s="19" t="s">
        <v>5</v>
      </c>
      <c r="C40" s="114">
        <f>SUM('Page 1-A'!E45:E50)</f>
        <v>0</v>
      </c>
      <c r="D40" s="114">
        <f t="shared" si="63"/>
        <v>0</v>
      </c>
      <c r="E40" s="116">
        <f t="shared" si="65"/>
        <v>0</v>
      </c>
      <c r="F40" s="56"/>
      <c r="G40" s="116">
        <f t="shared" si="64"/>
        <v>0</v>
      </c>
      <c r="H40" s="116">
        <f>ROUND(D40*'Page 1-A'!D26,0)</f>
        <v>0</v>
      </c>
      <c r="I40" s="121">
        <f>ROUND(D40*'Page 1-A'!E26,0)</f>
        <v>0</v>
      </c>
    </row>
    <row r="41" spans="2:95" ht="16.5" customHeight="1">
      <c r="B41" s="19" t="s">
        <v>9</v>
      </c>
      <c r="C41" s="114">
        <f>SUM('Page 1-A'!F45:G50)</f>
        <v>0</v>
      </c>
      <c r="D41" s="114">
        <f t="shared" si="63"/>
        <v>0</v>
      </c>
      <c r="E41" s="116">
        <f t="shared" si="65"/>
        <v>0</v>
      </c>
      <c r="F41" s="56"/>
      <c r="G41" s="116">
        <f t="shared" si="64"/>
        <v>0</v>
      </c>
      <c r="H41" s="116">
        <f>ROUND(D41*'Page 1-A'!D27,0)</f>
        <v>0</v>
      </c>
      <c r="I41" s="121">
        <f>ROUND(D41*'Page 1-A'!E27,0)</f>
        <v>0</v>
      </c>
    </row>
    <row r="42" spans="2:95" ht="16.5" customHeight="1">
      <c r="B42" s="19" t="s">
        <v>6</v>
      </c>
      <c r="C42" s="114">
        <f>SUM('Page 1-A'!H45:H50)</f>
        <v>0</v>
      </c>
      <c r="D42" s="114">
        <f t="shared" si="63"/>
        <v>0</v>
      </c>
      <c r="E42" s="116">
        <f t="shared" si="65"/>
        <v>0</v>
      </c>
      <c r="F42" s="56"/>
      <c r="G42" s="116">
        <f t="shared" si="64"/>
        <v>0</v>
      </c>
      <c r="H42" s="116">
        <f>ROUND(D42*'Page 1-A'!D28,0)</f>
        <v>0</v>
      </c>
      <c r="I42" s="121">
        <f>ROUND(D42*'Page 1-A'!E28,0)</f>
        <v>0</v>
      </c>
    </row>
    <row r="43" spans="2:95" ht="16.5" customHeight="1">
      <c r="B43" s="79" t="s">
        <v>7</v>
      </c>
      <c r="C43" s="117">
        <f>SUM('Page 1-A'!I45:I50)</f>
        <v>0</v>
      </c>
      <c r="D43" s="114">
        <f t="shared" si="63"/>
        <v>0</v>
      </c>
      <c r="E43" s="118">
        <f t="shared" si="65"/>
        <v>0</v>
      </c>
      <c r="F43" s="56"/>
      <c r="G43" s="116">
        <f t="shared" si="64"/>
        <v>0</v>
      </c>
      <c r="H43" s="118">
        <f>ROUND(D43*'Page 1-A'!D29,0)</f>
        <v>0</v>
      </c>
      <c r="I43" s="122">
        <f>ROUND(D43*'Page 1-A'!E29,0)</f>
        <v>0</v>
      </c>
    </row>
    <row r="44" spans="2:95" ht="16.5" customHeight="1" thickBot="1">
      <c r="B44" s="59" t="s">
        <v>96</v>
      </c>
      <c r="C44" s="119">
        <v>0</v>
      </c>
      <c r="D44" s="119">
        <f>IF('Page 1-A'!C30&gt;1,ROUND('Page 1-A'!H18*'Page 1-A'!C30,0),'Page 1-A'!H18)</f>
        <v>0</v>
      </c>
      <c r="E44" s="120">
        <f t="shared" si="65"/>
        <v>0</v>
      </c>
      <c r="F44" s="57"/>
      <c r="G44" s="120">
        <f>ROUND((D44-H44-I44)/IF('Page 1-A'!C30&gt;1,'Page 1-A'!C30,1),0)</f>
        <v>0</v>
      </c>
      <c r="H44" s="120">
        <f>ROUND(D44*'Page 1-A'!D30,0)</f>
        <v>0</v>
      </c>
      <c r="I44" s="123">
        <f>ROUND(D44*'Page 1-A'!E30,0)</f>
        <v>0</v>
      </c>
    </row>
    <row r="45" spans="2:95" ht="16.5" customHeight="1" thickBot="1">
      <c r="B45" s="13"/>
      <c r="C45" s="13"/>
      <c r="D45" s="13"/>
      <c r="E45" s="13"/>
      <c r="F45" s="13"/>
      <c r="G45" s="13"/>
      <c r="H45" s="13"/>
      <c r="I45" s="13"/>
    </row>
    <row r="46" spans="2:95" ht="16.5" customHeight="1">
      <c r="B46" s="158" t="s">
        <v>115</v>
      </c>
      <c r="C46" s="159"/>
      <c r="D46" s="159"/>
      <c r="E46" s="159"/>
      <c r="F46" s="159"/>
      <c r="G46" s="159"/>
      <c r="H46" s="159"/>
      <c r="I46" s="160"/>
    </row>
    <row r="47" spans="2:95" ht="16.5" customHeight="1">
      <c r="B47" s="181" t="s">
        <v>83</v>
      </c>
      <c r="C47" s="148" t="s">
        <v>82</v>
      </c>
      <c r="D47" s="149"/>
      <c r="E47" s="150"/>
      <c r="F47" s="55"/>
      <c r="G47" s="148" t="s">
        <v>133</v>
      </c>
      <c r="H47" s="149"/>
      <c r="I47" s="183"/>
    </row>
    <row r="48" spans="2:95" ht="16.5" customHeight="1">
      <c r="B48" s="127"/>
      <c r="C48" s="51" t="s">
        <v>79</v>
      </c>
      <c r="D48" s="51" t="s">
        <v>80</v>
      </c>
      <c r="E48" s="51" t="s">
        <v>8</v>
      </c>
      <c r="F48" s="56"/>
      <c r="G48" s="51" t="s">
        <v>95</v>
      </c>
      <c r="H48" s="51" t="s">
        <v>93</v>
      </c>
      <c r="I48" s="58" t="s">
        <v>94</v>
      </c>
    </row>
    <row r="49" spans="2:11" ht="16.5" customHeight="1">
      <c r="B49" s="19" t="s">
        <v>3</v>
      </c>
      <c r="C49" s="114">
        <f>SUM('Page 1-A'!C45:I45)</f>
        <v>0</v>
      </c>
      <c r="D49" s="114">
        <f t="shared" ref="D49:D54" si="66">I8-C49</f>
        <v>0</v>
      </c>
      <c r="E49" s="115">
        <f>C49+D49</f>
        <v>0</v>
      </c>
      <c r="F49" s="56"/>
      <c r="G49" s="116">
        <f t="shared" ref="G49:G54" si="67">ROUND((D49-H49-I49)/G8,0)</f>
        <v>0</v>
      </c>
      <c r="H49" s="116">
        <f>ROUND(D49*'Page 1-A'!H24,0)</f>
        <v>0</v>
      </c>
      <c r="I49" s="121">
        <f>ROUND(D49*'Page 1-A'!I24,0)</f>
        <v>0</v>
      </c>
    </row>
    <row r="50" spans="2:11" ht="16.5" customHeight="1">
      <c r="B50" s="19" t="s">
        <v>4</v>
      </c>
      <c r="C50" s="114">
        <f>SUM('Page 1-A'!C46:I46)</f>
        <v>0</v>
      </c>
      <c r="D50" s="114">
        <f t="shared" si="66"/>
        <v>0</v>
      </c>
      <c r="E50" s="116">
        <f t="shared" ref="E50:E55" si="68">C50+D50</f>
        <v>0</v>
      </c>
      <c r="F50" s="56"/>
      <c r="G50" s="116">
        <f t="shared" si="67"/>
        <v>0</v>
      </c>
      <c r="H50" s="116">
        <f>ROUND(D50*'Page 1-A'!H25,0)</f>
        <v>0</v>
      </c>
      <c r="I50" s="121">
        <f>ROUND(D50*'Page 1-A'!I25,0)</f>
        <v>0</v>
      </c>
    </row>
    <row r="51" spans="2:11" ht="16.5" customHeight="1">
      <c r="B51" s="19" t="s">
        <v>5</v>
      </c>
      <c r="C51" s="114">
        <f>SUM('Page 1-A'!C47:I47)</f>
        <v>0</v>
      </c>
      <c r="D51" s="114">
        <f t="shared" si="66"/>
        <v>0</v>
      </c>
      <c r="E51" s="116">
        <f t="shared" si="68"/>
        <v>0</v>
      </c>
      <c r="F51" s="56"/>
      <c r="G51" s="116">
        <f t="shared" si="67"/>
        <v>0</v>
      </c>
      <c r="H51" s="116">
        <f>ROUND(D51*'Page 1-A'!H26,0)</f>
        <v>0</v>
      </c>
      <c r="I51" s="121">
        <f>ROUND(D51*'Page 1-A'!I26,0)</f>
        <v>0</v>
      </c>
    </row>
    <row r="52" spans="2:11" ht="16.5" customHeight="1">
      <c r="B52" s="19" t="s">
        <v>9</v>
      </c>
      <c r="C52" s="114">
        <f>SUM('Page 1-A'!C48:I48)</f>
        <v>0</v>
      </c>
      <c r="D52" s="114">
        <f t="shared" si="66"/>
        <v>0</v>
      </c>
      <c r="E52" s="116">
        <f t="shared" si="68"/>
        <v>0</v>
      </c>
      <c r="F52" s="56"/>
      <c r="G52" s="116">
        <f t="shared" si="67"/>
        <v>0</v>
      </c>
      <c r="H52" s="116">
        <f>ROUND(D52*'Page 1-A'!H27,0)</f>
        <v>0</v>
      </c>
      <c r="I52" s="121">
        <f>ROUND(D52*'Page 1-A'!I27,0)</f>
        <v>0</v>
      </c>
    </row>
    <row r="53" spans="2:11" ht="16.5" customHeight="1">
      <c r="B53" s="19" t="s">
        <v>6</v>
      </c>
      <c r="C53" s="114">
        <f>SUM('Page 1-A'!C49:I49)</f>
        <v>0</v>
      </c>
      <c r="D53" s="114">
        <f t="shared" si="66"/>
        <v>0</v>
      </c>
      <c r="E53" s="116">
        <f t="shared" si="68"/>
        <v>0</v>
      </c>
      <c r="F53" s="56"/>
      <c r="G53" s="116">
        <f t="shared" si="67"/>
        <v>0</v>
      </c>
      <c r="H53" s="116">
        <f>ROUND(D53*'Page 1-A'!H28,0)</f>
        <v>0</v>
      </c>
      <c r="I53" s="121">
        <f>ROUND(D53*'Page 1-A'!I28,0)</f>
        <v>0</v>
      </c>
    </row>
    <row r="54" spans="2:11" ht="16.5" customHeight="1">
      <c r="B54" s="79" t="s">
        <v>7</v>
      </c>
      <c r="C54" s="114">
        <f>SUM('Page 1-A'!C50:I50)</f>
        <v>0</v>
      </c>
      <c r="D54" s="114">
        <f t="shared" si="66"/>
        <v>0</v>
      </c>
      <c r="E54" s="118">
        <f t="shared" si="68"/>
        <v>0</v>
      </c>
      <c r="F54" s="56"/>
      <c r="G54" s="116">
        <f t="shared" si="67"/>
        <v>0</v>
      </c>
      <c r="H54" s="118">
        <f>ROUND(D54*'Page 1-A'!H29,0)</f>
        <v>0</v>
      </c>
      <c r="I54" s="122">
        <f>ROUND(D54*'Page 1-A'!I29,0)</f>
        <v>0</v>
      </c>
    </row>
    <row r="55" spans="2:11" ht="16.5" customHeight="1" thickBot="1">
      <c r="B55" s="59" t="s">
        <v>96</v>
      </c>
      <c r="C55" s="119">
        <v>0</v>
      </c>
      <c r="D55" s="119">
        <f>IF('Page 1-A'!G30&gt;1,ROUND('Page 1-A'!I18*'Page 1-A'!G30,0),'Page 1-A'!I18)</f>
        <v>0</v>
      </c>
      <c r="E55" s="120">
        <f t="shared" si="68"/>
        <v>0</v>
      </c>
      <c r="F55" s="57"/>
      <c r="G55" s="120">
        <f>ROUND((D55-H55-I55)/IF('Page 1-A'!G30&gt;1,'Page 1-A'!G30,1),0)</f>
        <v>0</v>
      </c>
      <c r="H55" s="120">
        <f>ROUND(D55*'Page 1-A'!H30,0)</f>
        <v>0</v>
      </c>
      <c r="I55" s="123">
        <f>ROUND(D55*'Page 1-A'!I30,0)</f>
        <v>0</v>
      </c>
    </row>
    <row r="56" spans="2:11" ht="16.5" customHeight="1" thickBot="1">
      <c r="F56" s="23"/>
      <c r="G56" s="13"/>
      <c r="H56" s="63"/>
      <c r="I56" s="62"/>
      <c r="J56" s="13"/>
      <c r="K56" s="13"/>
    </row>
    <row r="57" spans="2:11" ht="16.5" customHeight="1">
      <c r="B57" s="184" t="s">
        <v>97</v>
      </c>
      <c r="C57" s="185"/>
      <c r="D57" s="185"/>
      <c r="E57" s="185"/>
      <c r="F57" s="185"/>
      <c r="G57" s="185"/>
      <c r="H57" s="185"/>
      <c r="I57" s="186"/>
    </row>
    <row r="58" spans="2:11" ht="16.5" customHeight="1">
      <c r="B58" s="164" t="s">
        <v>98</v>
      </c>
      <c r="C58" s="165"/>
      <c r="D58" s="165"/>
      <c r="E58" s="165"/>
      <c r="F58" s="165"/>
      <c r="G58" s="165"/>
      <c r="H58" s="165"/>
      <c r="I58" s="166"/>
    </row>
    <row r="59" spans="2:11" ht="16.5" customHeight="1">
      <c r="B59" s="164" t="s">
        <v>99</v>
      </c>
      <c r="C59" s="165"/>
      <c r="D59" s="165"/>
      <c r="E59" s="165"/>
      <c r="F59" s="165"/>
      <c r="G59" s="165"/>
      <c r="H59" s="165"/>
      <c r="I59" s="166"/>
    </row>
    <row r="60" spans="2:11" ht="16.5" customHeight="1" thickBot="1">
      <c r="B60" s="187" t="s">
        <v>131</v>
      </c>
      <c r="C60" s="188"/>
      <c r="D60" s="188"/>
      <c r="E60" s="188"/>
      <c r="F60" s="188"/>
      <c r="G60" s="188"/>
      <c r="H60" s="188"/>
      <c r="I60" s="189"/>
    </row>
  </sheetData>
  <sheetProtection password="CC38" sheet="1" objects="1" scenarios="1" selectLockedCells="1"/>
  <protectedRanges>
    <protectedRange sqref="I8 I49" name="Table A PM"/>
    <protectedRange sqref="C8:E8 C49:E49 C50:D55" name="Table A AM"/>
    <protectedRange sqref="C2:E3" name="Information Left"/>
  </protectedRanges>
  <mergeCells count="44">
    <mergeCell ref="B60:I60"/>
    <mergeCell ref="F18:G18"/>
    <mergeCell ref="F19:G19"/>
    <mergeCell ref="F20:G20"/>
    <mergeCell ref="F21:G21"/>
    <mergeCell ref="F24:G24"/>
    <mergeCell ref="C6:E6"/>
    <mergeCell ref="B57:I57"/>
    <mergeCell ref="B58:I58"/>
    <mergeCell ref="F31:G31"/>
    <mergeCell ref="F32:G32"/>
    <mergeCell ref="B59:I59"/>
    <mergeCell ref="B36:B37"/>
    <mergeCell ref="B46:I46"/>
    <mergeCell ref="B47:B48"/>
    <mergeCell ref="C47:E47"/>
    <mergeCell ref="G47:I47"/>
    <mergeCell ref="G36:I36"/>
    <mergeCell ref="C2:E2"/>
    <mergeCell ref="C3:E3"/>
    <mergeCell ref="B35:I35"/>
    <mergeCell ref="B15:I15"/>
    <mergeCell ref="B16:B17"/>
    <mergeCell ref="C16:I16"/>
    <mergeCell ref="F17:G17"/>
    <mergeCell ref="B5:I5"/>
    <mergeCell ref="G6:I6"/>
    <mergeCell ref="F22:G22"/>
    <mergeCell ref="F33:G33"/>
    <mergeCell ref="F30:G30"/>
    <mergeCell ref="F29:G29"/>
    <mergeCell ref="C26:I26"/>
    <mergeCell ref="F27:G27"/>
    <mergeCell ref="B6:B7"/>
    <mergeCell ref="C36:E36"/>
    <mergeCell ref="F28:G28"/>
    <mergeCell ref="F23:G23"/>
    <mergeCell ref="B25:I25"/>
    <mergeCell ref="B26:B27"/>
    <mergeCell ref="X3:Y3"/>
    <mergeCell ref="AK3:AL3"/>
    <mergeCell ref="AX3:AY3"/>
    <mergeCell ref="BK3:BL3"/>
    <mergeCell ref="BX3:BY3"/>
  </mergeCells>
  <conditionalFormatting sqref="V11:V12 U11 AI11:AI12 AH11 AV11:AV12 AU11 BI11:BI12 BH11 BV11:BV12 BU11 CI11:CI12 CH11">
    <cfRule type="cellIs" dxfId="1" priority="1" operator="greaterThan">
      <formula>1.00001</formula>
    </cfRule>
  </conditionalFormatting>
  <printOptions horizontalCentered="1"/>
  <pageMargins left="0.75" right="0.75" top="0.75" bottom="0.75" header="0.39" footer="0"/>
  <pageSetup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G66"/>
  <sheetViews>
    <sheetView zoomScale="70" zoomScaleNormal="70" workbookViewId="0">
      <selection activeCell="C3" sqref="C3:E3"/>
    </sheetView>
  </sheetViews>
  <sheetFormatPr defaultColWidth="2.5703125" defaultRowHeight="16.5" customHeight="1"/>
  <cols>
    <col min="1" max="1" width="2.5703125" style="9" customWidth="1"/>
    <col min="2" max="2" width="28.42578125" style="9" bestFit="1" customWidth="1"/>
    <col min="3" max="3" width="12.85546875" style="9" bestFit="1" customWidth="1"/>
    <col min="4" max="4" width="14.28515625" style="9" bestFit="1" customWidth="1"/>
    <col min="5" max="5" width="17.140625" style="9" bestFit="1" customWidth="1"/>
    <col min="6" max="6" width="2.85546875" style="9" customWidth="1"/>
    <col min="7" max="7" width="22.42578125" style="9" customWidth="1"/>
    <col min="8" max="8" width="23.42578125" style="9" customWidth="1"/>
    <col min="9" max="9" width="21" style="9" customWidth="1"/>
    <col min="10" max="21" width="2.42578125" style="9" customWidth="1"/>
    <col min="22" max="16384" width="2.5703125" style="9"/>
  </cols>
  <sheetData>
    <row r="1" spans="2:9" ht="16.5" customHeight="1" thickBot="1"/>
    <row r="2" spans="2:9" ht="16.5" customHeight="1">
      <c r="B2" s="158" t="s">
        <v>137</v>
      </c>
      <c r="C2" s="159"/>
      <c r="D2" s="159"/>
      <c r="E2" s="159"/>
      <c r="F2" s="159"/>
      <c r="G2" s="159"/>
      <c r="H2" s="159"/>
      <c r="I2" s="160"/>
    </row>
    <row r="3" spans="2:9" ht="16.5" customHeight="1">
      <c r="B3" s="10" t="s">
        <v>46</v>
      </c>
      <c r="C3" s="190"/>
      <c r="D3" s="190"/>
      <c r="E3" s="190"/>
      <c r="F3" s="11"/>
      <c r="G3" s="12" t="s">
        <v>48</v>
      </c>
      <c r="H3" s="129"/>
      <c r="I3" s="131"/>
    </row>
    <row r="4" spans="2:9" ht="16.5" customHeight="1">
      <c r="B4" s="10" t="s">
        <v>47</v>
      </c>
      <c r="C4" s="190"/>
      <c r="D4" s="190"/>
      <c r="E4" s="190"/>
      <c r="F4" s="13"/>
      <c r="G4" s="12" t="s">
        <v>54</v>
      </c>
      <c r="H4" s="132"/>
      <c r="I4" s="133"/>
    </row>
    <row r="5" spans="2:9" ht="16.5" customHeight="1">
      <c r="B5" s="45" t="s">
        <v>53</v>
      </c>
      <c r="C5" s="90"/>
      <c r="D5" s="91"/>
      <c r="E5" s="92"/>
      <c r="F5" s="13"/>
      <c r="G5" s="46" t="s">
        <v>11</v>
      </c>
      <c r="H5" s="47"/>
      <c r="I5" s="48"/>
    </row>
    <row r="6" spans="2:9" ht="16.5" customHeight="1">
      <c r="B6" s="45" t="s">
        <v>56</v>
      </c>
      <c r="C6" s="191"/>
      <c r="D6" s="192"/>
      <c r="E6" s="193"/>
      <c r="F6" s="13"/>
      <c r="G6" s="46" t="s">
        <v>55</v>
      </c>
      <c r="H6" s="47"/>
      <c r="I6" s="48"/>
    </row>
    <row r="7" spans="2:9" ht="16.5" customHeight="1" thickBot="1">
      <c r="B7" s="14" t="s">
        <v>57</v>
      </c>
      <c r="C7" s="130" t="s">
        <v>100</v>
      </c>
      <c r="D7" s="130"/>
      <c r="E7" s="130"/>
      <c r="F7" s="15"/>
      <c r="G7" s="16" t="s">
        <v>11</v>
      </c>
      <c r="H7" s="134"/>
      <c r="I7" s="135"/>
    </row>
    <row r="8" spans="2:9" ht="16.5" customHeight="1" thickBot="1">
      <c r="B8" s="13"/>
      <c r="C8" s="13"/>
      <c r="D8" s="13"/>
      <c r="E8" s="13"/>
      <c r="F8" s="13"/>
      <c r="G8" s="13"/>
      <c r="H8" s="13"/>
      <c r="I8" s="13"/>
    </row>
    <row r="9" spans="2:9" ht="16.5" customHeight="1">
      <c r="B9" s="158" t="s">
        <v>101</v>
      </c>
      <c r="C9" s="159"/>
      <c r="D9" s="159"/>
      <c r="E9" s="159"/>
      <c r="F9" s="159"/>
      <c r="G9" s="159"/>
      <c r="H9" s="159"/>
      <c r="I9" s="160"/>
    </row>
    <row r="10" spans="2:9" ht="16.5" customHeight="1">
      <c r="B10" s="127" t="s">
        <v>0</v>
      </c>
      <c r="C10" s="148" t="s">
        <v>67</v>
      </c>
      <c r="D10" s="149"/>
      <c r="E10" s="150"/>
      <c r="F10" s="55"/>
      <c r="G10" s="124" t="s">
        <v>66</v>
      </c>
      <c r="H10" s="125"/>
      <c r="I10" s="126"/>
    </row>
    <row r="11" spans="2:9" ht="16.5" customHeight="1">
      <c r="B11" s="128"/>
      <c r="C11" s="51" t="s">
        <v>84</v>
      </c>
      <c r="D11" s="51" t="s">
        <v>58</v>
      </c>
      <c r="E11" s="51" t="s">
        <v>59</v>
      </c>
      <c r="F11" s="56"/>
      <c r="G11" s="51" t="s">
        <v>8</v>
      </c>
      <c r="H11" s="51" t="s">
        <v>60</v>
      </c>
      <c r="I11" s="58" t="s">
        <v>61</v>
      </c>
    </row>
    <row r="12" spans="2:9" ht="16.5" customHeight="1">
      <c r="B12" s="19" t="s">
        <v>3</v>
      </c>
      <c r="C12" s="72"/>
      <c r="D12" s="73"/>
      <c r="E12" s="74"/>
      <c r="F12" s="56"/>
      <c r="G12" s="71">
        <f>H12+I12</f>
        <v>0</v>
      </c>
      <c r="H12" s="36"/>
      <c r="I12" s="37"/>
    </row>
    <row r="13" spans="2:9" ht="16.5" customHeight="1">
      <c r="B13" s="19" t="s">
        <v>4</v>
      </c>
      <c r="C13" s="72"/>
      <c r="D13" s="73"/>
      <c r="E13" s="75"/>
      <c r="F13" s="56"/>
      <c r="G13" s="71">
        <f t="shared" ref="G13:G18" si="0">H13+I13</f>
        <v>0</v>
      </c>
      <c r="H13" s="36"/>
      <c r="I13" s="37"/>
    </row>
    <row r="14" spans="2:9" ht="16.5" customHeight="1">
      <c r="B14" s="19" t="s">
        <v>5</v>
      </c>
      <c r="C14" s="72"/>
      <c r="D14" s="73"/>
      <c r="E14" s="75"/>
      <c r="F14" s="56"/>
      <c r="G14" s="71">
        <f t="shared" si="0"/>
        <v>0</v>
      </c>
      <c r="H14" s="36"/>
      <c r="I14" s="37"/>
    </row>
    <row r="15" spans="2:9" ht="16.5" customHeight="1">
      <c r="B15" s="19" t="s">
        <v>9</v>
      </c>
      <c r="C15" s="72"/>
      <c r="D15" s="73"/>
      <c r="E15" s="75"/>
      <c r="F15" s="56"/>
      <c r="G15" s="71">
        <f>H15+I15</f>
        <v>0</v>
      </c>
      <c r="H15" s="36"/>
      <c r="I15" s="37"/>
    </row>
    <row r="16" spans="2:9" ht="16.5" customHeight="1">
      <c r="B16" s="19" t="s">
        <v>6</v>
      </c>
      <c r="C16" s="72"/>
      <c r="D16" s="73"/>
      <c r="E16" s="75"/>
      <c r="F16" s="56"/>
      <c r="G16" s="71">
        <f t="shared" si="0"/>
        <v>0</v>
      </c>
      <c r="H16" s="36"/>
      <c r="I16" s="37"/>
    </row>
    <row r="17" spans="2:9" ht="16.5" customHeight="1">
      <c r="B17" s="19" t="s">
        <v>7</v>
      </c>
      <c r="C17" s="72"/>
      <c r="D17" s="73"/>
      <c r="E17" s="75"/>
      <c r="F17" s="56"/>
      <c r="G17" s="71">
        <f t="shared" si="0"/>
        <v>0</v>
      </c>
      <c r="H17" s="36"/>
      <c r="I17" s="37"/>
    </row>
    <row r="18" spans="2:9" ht="16.5" customHeight="1">
      <c r="B18" s="54" t="s">
        <v>85</v>
      </c>
      <c r="C18" s="72"/>
      <c r="D18" s="73"/>
      <c r="E18" s="76"/>
      <c r="F18" s="56"/>
      <c r="G18" s="71">
        <f t="shared" si="0"/>
        <v>0</v>
      </c>
      <c r="H18" s="36"/>
      <c r="I18" s="37"/>
    </row>
    <row r="19" spans="2:9" ht="16.5" customHeight="1" thickBot="1">
      <c r="B19" s="20" t="s">
        <v>8</v>
      </c>
      <c r="C19" s="66"/>
      <c r="D19" s="66"/>
      <c r="E19" s="66"/>
      <c r="F19" s="57"/>
      <c r="G19" s="21">
        <f>SUM(G12:G18)</f>
        <v>0</v>
      </c>
      <c r="H19" s="21">
        <f>SUM(H12:H18)</f>
        <v>0</v>
      </c>
      <c r="I19" s="22">
        <f>SUM(I12:I18)</f>
        <v>0</v>
      </c>
    </row>
    <row r="20" spans="2:9" ht="16.5" customHeight="1" thickBot="1">
      <c r="B20" s="13"/>
      <c r="C20" s="13"/>
      <c r="D20" s="13"/>
      <c r="E20" s="13"/>
      <c r="F20" s="13"/>
      <c r="G20" s="13"/>
      <c r="H20" s="13"/>
      <c r="I20" s="13"/>
    </row>
    <row r="21" spans="2:9" ht="16.5" customHeight="1">
      <c r="B21" s="151" t="s">
        <v>102</v>
      </c>
      <c r="C21" s="152"/>
      <c r="D21" s="152"/>
      <c r="E21" s="152"/>
      <c r="F21" s="152"/>
      <c r="G21" s="152"/>
      <c r="H21" s="152"/>
      <c r="I21" s="153"/>
    </row>
    <row r="22" spans="2:9" ht="16.5" customHeight="1">
      <c r="B22" s="127" t="s">
        <v>0</v>
      </c>
      <c r="C22" s="148" t="s">
        <v>51</v>
      </c>
      <c r="D22" s="149"/>
      <c r="E22" s="150"/>
      <c r="F22" s="55"/>
      <c r="G22" s="124" t="s">
        <v>52</v>
      </c>
      <c r="H22" s="125"/>
      <c r="I22" s="126"/>
    </row>
    <row r="23" spans="2:9" ht="16.5" customHeight="1">
      <c r="B23" s="128"/>
      <c r="C23" s="51" t="s">
        <v>68</v>
      </c>
      <c r="D23" s="51" t="s">
        <v>62</v>
      </c>
      <c r="E23" s="51" t="s">
        <v>63</v>
      </c>
      <c r="F23" s="56"/>
      <c r="G23" s="51" t="s">
        <v>68</v>
      </c>
      <c r="H23" s="51" t="s">
        <v>62</v>
      </c>
      <c r="I23" s="58" t="s">
        <v>63</v>
      </c>
    </row>
    <row r="24" spans="2:9" ht="16.5" customHeight="1">
      <c r="B24" s="19" t="s">
        <v>3</v>
      </c>
      <c r="C24" s="80"/>
      <c r="D24" s="86"/>
      <c r="E24" s="86"/>
      <c r="F24" s="56"/>
      <c r="G24" s="80"/>
      <c r="H24" s="86"/>
      <c r="I24" s="88"/>
    </row>
    <row r="25" spans="2:9" ht="16.5" customHeight="1">
      <c r="B25" s="19" t="s">
        <v>4</v>
      </c>
      <c r="C25" s="80"/>
      <c r="D25" s="86"/>
      <c r="E25" s="86"/>
      <c r="F25" s="56"/>
      <c r="G25" s="80"/>
      <c r="H25" s="86"/>
      <c r="I25" s="88"/>
    </row>
    <row r="26" spans="2:9" ht="16.5" customHeight="1">
      <c r="B26" s="19" t="s">
        <v>5</v>
      </c>
      <c r="C26" s="80"/>
      <c r="D26" s="86"/>
      <c r="E26" s="86"/>
      <c r="F26" s="56"/>
      <c r="G26" s="80"/>
      <c r="H26" s="86"/>
      <c r="I26" s="88"/>
    </row>
    <row r="27" spans="2:9" ht="16.5" customHeight="1">
      <c r="B27" s="19" t="s">
        <v>9</v>
      </c>
      <c r="C27" s="80"/>
      <c r="D27" s="86"/>
      <c r="E27" s="86"/>
      <c r="F27" s="56"/>
      <c r="G27" s="80"/>
      <c r="H27" s="86"/>
      <c r="I27" s="88"/>
    </row>
    <row r="28" spans="2:9" ht="16.5" customHeight="1">
      <c r="B28" s="19" t="s">
        <v>6</v>
      </c>
      <c r="C28" s="80"/>
      <c r="D28" s="86"/>
      <c r="E28" s="86"/>
      <c r="F28" s="56"/>
      <c r="G28" s="80"/>
      <c r="H28" s="86"/>
      <c r="I28" s="88"/>
    </row>
    <row r="29" spans="2:9" ht="16.5" customHeight="1">
      <c r="B29" s="19" t="s">
        <v>7</v>
      </c>
      <c r="C29" s="80"/>
      <c r="D29" s="86"/>
      <c r="E29" s="86"/>
      <c r="F29" s="56"/>
      <c r="G29" s="80"/>
      <c r="H29" s="86"/>
      <c r="I29" s="88"/>
    </row>
    <row r="30" spans="2:9" ht="16.5" customHeight="1" thickBot="1">
      <c r="B30" s="59" t="s">
        <v>85</v>
      </c>
      <c r="C30" s="81"/>
      <c r="D30" s="87"/>
      <c r="E30" s="87"/>
      <c r="F30" s="57"/>
      <c r="G30" s="81"/>
      <c r="H30" s="87"/>
      <c r="I30" s="89"/>
    </row>
    <row r="31" spans="2:9" ht="16.5" customHeight="1" thickBot="1">
      <c r="B31" s="13"/>
      <c r="C31" s="23"/>
      <c r="D31" s="23"/>
      <c r="E31" s="23"/>
      <c r="F31" s="13"/>
      <c r="G31" s="23"/>
      <c r="H31" s="23"/>
      <c r="I31" s="23"/>
    </row>
    <row r="32" spans="2:9" ht="16.5" customHeight="1">
      <c r="B32" s="151" t="s">
        <v>103</v>
      </c>
      <c r="C32" s="152"/>
      <c r="D32" s="152"/>
      <c r="E32" s="152"/>
      <c r="F32" s="152"/>
      <c r="G32" s="152"/>
      <c r="H32" s="152"/>
      <c r="I32" s="153"/>
    </row>
    <row r="33" spans="2:9" ht="16.5" customHeight="1">
      <c r="B33" s="128" t="s">
        <v>42</v>
      </c>
      <c r="C33" s="144" t="s">
        <v>43</v>
      </c>
      <c r="D33" s="144"/>
      <c r="E33" s="144"/>
      <c r="F33" s="144"/>
      <c r="G33" s="144"/>
      <c r="H33" s="144"/>
      <c r="I33" s="145"/>
    </row>
    <row r="34" spans="2:9" ht="16.5" customHeight="1">
      <c r="B34" s="128"/>
      <c r="C34" s="8" t="s">
        <v>3</v>
      </c>
      <c r="D34" s="8" t="s">
        <v>4</v>
      </c>
      <c r="E34" s="8" t="s">
        <v>5</v>
      </c>
      <c r="F34" s="146" t="s">
        <v>9</v>
      </c>
      <c r="G34" s="146"/>
      <c r="H34" s="17" t="s">
        <v>6</v>
      </c>
      <c r="I34" s="18" t="s">
        <v>7</v>
      </c>
    </row>
    <row r="35" spans="2:9" ht="16.5" customHeight="1">
      <c r="B35" s="24" t="s">
        <v>3</v>
      </c>
      <c r="C35" s="67"/>
      <c r="D35" s="35"/>
      <c r="E35" s="35"/>
      <c r="F35" s="147"/>
      <c r="G35" s="147"/>
      <c r="H35" s="35"/>
      <c r="I35" s="68"/>
    </row>
    <row r="36" spans="2:9" ht="16.5" customHeight="1">
      <c r="B36" s="24" t="s">
        <v>4</v>
      </c>
      <c r="C36" s="67"/>
      <c r="D36" s="67"/>
      <c r="E36" s="67"/>
      <c r="F36" s="138"/>
      <c r="G36" s="139"/>
      <c r="H36" s="35"/>
      <c r="I36" s="68"/>
    </row>
    <row r="37" spans="2:9" ht="16.5" customHeight="1">
      <c r="B37" s="24" t="s">
        <v>5</v>
      </c>
      <c r="C37" s="67"/>
      <c r="D37" s="67"/>
      <c r="E37" s="67"/>
      <c r="F37" s="138"/>
      <c r="G37" s="139"/>
      <c r="H37" s="35"/>
      <c r="I37" s="68"/>
    </row>
    <row r="38" spans="2:9" ht="16.5" customHeight="1">
      <c r="B38" s="24" t="s">
        <v>9</v>
      </c>
      <c r="C38" s="67"/>
      <c r="D38" s="67"/>
      <c r="E38" s="67"/>
      <c r="F38" s="138"/>
      <c r="G38" s="139"/>
      <c r="H38" s="35"/>
      <c r="I38" s="68"/>
    </row>
    <row r="39" spans="2:9" ht="16.5" customHeight="1">
      <c r="B39" s="24" t="s">
        <v>6</v>
      </c>
      <c r="C39" s="67"/>
      <c r="D39" s="35"/>
      <c r="E39" s="35"/>
      <c r="F39" s="138"/>
      <c r="G39" s="139"/>
      <c r="H39" s="67"/>
      <c r="I39" s="68"/>
    </row>
    <row r="40" spans="2:9" ht="16.5" customHeight="1" thickBot="1">
      <c r="B40" s="25" t="s">
        <v>7</v>
      </c>
      <c r="C40" s="66"/>
      <c r="D40" s="66"/>
      <c r="E40" s="66"/>
      <c r="F40" s="140"/>
      <c r="G40" s="140"/>
      <c r="H40" s="42"/>
      <c r="I40" s="69"/>
    </row>
    <row r="41" spans="2:9" ht="16.5" customHeight="1" thickBot="1">
      <c r="F41" s="13"/>
    </row>
    <row r="42" spans="2:9" ht="16.5" customHeight="1">
      <c r="B42" s="158" t="s">
        <v>135</v>
      </c>
      <c r="C42" s="159"/>
      <c r="D42" s="159"/>
      <c r="E42" s="159"/>
      <c r="F42" s="159"/>
      <c r="G42" s="159"/>
      <c r="H42" s="159"/>
      <c r="I42" s="160"/>
    </row>
    <row r="43" spans="2:9" ht="16.5" customHeight="1">
      <c r="B43" s="143" t="s">
        <v>42</v>
      </c>
      <c r="C43" s="176" t="s">
        <v>43</v>
      </c>
      <c r="D43" s="174"/>
      <c r="E43" s="174"/>
      <c r="F43" s="174"/>
      <c r="G43" s="174"/>
      <c r="H43" s="174"/>
      <c r="I43" s="175"/>
    </row>
    <row r="44" spans="2:9" ht="16.5" customHeight="1">
      <c r="B44" s="127"/>
      <c r="C44" s="17" t="s">
        <v>3</v>
      </c>
      <c r="D44" s="17" t="s">
        <v>4</v>
      </c>
      <c r="E44" s="17" t="s">
        <v>5</v>
      </c>
      <c r="F44" s="146" t="s">
        <v>9</v>
      </c>
      <c r="G44" s="146"/>
      <c r="H44" s="17" t="s">
        <v>6</v>
      </c>
      <c r="I44" s="18" t="s">
        <v>7</v>
      </c>
    </row>
    <row r="45" spans="2:9" ht="16.5" customHeight="1">
      <c r="B45" s="19" t="s">
        <v>3</v>
      </c>
      <c r="C45" s="67"/>
      <c r="D45" s="26">
        <f>ROUND('Page 2-P'!CC5,0)</f>
        <v>0</v>
      </c>
      <c r="E45" s="26">
        <f>ROUND('Page 2-P'!CD5,0)</f>
        <v>0</v>
      </c>
      <c r="F45" s="141">
        <f>ROUND('Page 2-P'!CE5,0)</f>
        <v>0</v>
      </c>
      <c r="G45" s="142"/>
      <c r="H45" s="26">
        <f>ROUND('Page 2-P'!CF5,0)</f>
        <v>0</v>
      </c>
      <c r="I45" s="27">
        <f>ROUND('Page 2-P'!CG5,0)</f>
        <v>0</v>
      </c>
    </row>
    <row r="46" spans="2:9" ht="16.5" customHeight="1">
      <c r="B46" s="19" t="s">
        <v>4</v>
      </c>
      <c r="C46" s="26">
        <f>ROUND('Page 2-P'!CB6,0)</f>
        <v>0</v>
      </c>
      <c r="D46" s="67"/>
      <c r="E46" s="26">
        <f>ROUND('Page 2-P'!CD6,0)</f>
        <v>0</v>
      </c>
      <c r="F46" s="141">
        <f>ROUND('Page 2-P'!CE6,0)</f>
        <v>0</v>
      </c>
      <c r="G46" s="142"/>
      <c r="H46" s="26">
        <f>ROUND('Page 2-P'!CF6,0)</f>
        <v>0</v>
      </c>
      <c r="I46" s="27">
        <f>ROUND('Page 2-P'!CG6,0)</f>
        <v>0</v>
      </c>
    </row>
    <row r="47" spans="2:9" ht="16.5" customHeight="1">
      <c r="B47" s="19" t="s">
        <v>5</v>
      </c>
      <c r="C47" s="26">
        <f>ROUND('Page 2-P'!CB7,0)</f>
        <v>0</v>
      </c>
      <c r="D47" s="26">
        <f>ROUND('Page 2-P'!CC7,0)</f>
        <v>0</v>
      </c>
      <c r="E47" s="67"/>
      <c r="F47" s="141">
        <f>ROUND('Page 2-P'!CE7,0)</f>
        <v>0</v>
      </c>
      <c r="G47" s="142"/>
      <c r="H47" s="26">
        <f>ROUND('Page 2-P'!CF7,0)</f>
        <v>0</v>
      </c>
      <c r="I47" s="27">
        <f>ROUND('Page 2-P'!CG7,0)</f>
        <v>0</v>
      </c>
    </row>
    <row r="48" spans="2:9" ht="16.5" customHeight="1">
      <c r="B48" s="19" t="s">
        <v>9</v>
      </c>
      <c r="C48" s="26">
        <f>ROUND('Page 2-P'!CB8,0)</f>
        <v>0</v>
      </c>
      <c r="D48" s="26">
        <f>ROUND('Page 2-P'!CC8,0)</f>
        <v>0</v>
      </c>
      <c r="E48" s="26">
        <f>ROUND('Page 2-P'!CD8,0)</f>
        <v>0</v>
      </c>
      <c r="F48" s="138"/>
      <c r="G48" s="139"/>
      <c r="H48" s="26">
        <f>ROUND('Page 2-P'!CF8,0)</f>
        <v>0</v>
      </c>
      <c r="I48" s="27">
        <f>ROUND('Page 2-P'!CG8,0)</f>
        <v>0</v>
      </c>
    </row>
    <row r="49" spans="2:33" ht="16.5" customHeight="1">
      <c r="B49" s="19" t="s">
        <v>6</v>
      </c>
      <c r="C49" s="26">
        <f>ROUND('Page 2-P'!CB9,0)</f>
        <v>0</v>
      </c>
      <c r="D49" s="26">
        <f>ROUND('Page 2-P'!CC9,0)</f>
        <v>0</v>
      </c>
      <c r="E49" s="26">
        <f>ROUND('Page 2-P'!CD9,0)</f>
        <v>0</v>
      </c>
      <c r="F49" s="141">
        <f>ROUND('Page 2-P'!CE9,0)</f>
        <v>0</v>
      </c>
      <c r="G49" s="142"/>
      <c r="H49" s="67"/>
      <c r="I49" s="27">
        <f>ROUND('Page 2-P'!CG9,0)</f>
        <v>0</v>
      </c>
    </row>
    <row r="50" spans="2:33" ht="16.5" customHeight="1" thickBot="1">
      <c r="B50" s="20" t="s">
        <v>7</v>
      </c>
      <c r="C50" s="60">
        <f>ROUND('Page 2-P'!CB10,0)</f>
        <v>0</v>
      </c>
      <c r="D50" s="60">
        <f>ROUND('Page 2-P'!CC10,0)</f>
        <v>0</v>
      </c>
      <c r="E50" s="60">
        <f>ROUND('Page 2-P'!CD10,0)</f>
        <v>0</v>
      </c>
      <c r="F50" s="170">
        <f>ROUND('Page 2-P'!CE10,0)</f>
        <v>0</v>
      </c>
      <c r="G50" s="171"/>
      <c r="H50" s="60">
        <f>ROUND('Page 2-P'!CF10,0)</f>
        <v>0</v>
      </c>
      <c r="I50" s="69"/>
    </row>
    <row r="51" spans="2:33" ht="16.5" customHeight="1" thickBot="1">
      <c r="F51" s="157"/>
      <c r="G51" s="157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2:33" ht="16.5" customHeight="1">
      <c r="B52" s="158" t="s">
        <v>104</v>
      </c>
      <c r="C52" s="159"/>
      <c r="D52" s="159"/>
      <c r="E52" s="160"/>
      <c r="F52" s="61"/>
      <c r="G52" s="158" t="s">
        <v>105</v>
      </c>
      <c r="H52" s="159"/>
      <c r="I52" s="160"/>
      <c r="J52" s="61"/>
      <c r="K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2:33" ht="16.5" customHeight="1">
      <c r="B53" s="44"/>
      <c r="C53" s="51" t="s">
        <v>8</v>
      </c>
      <c r="D53" s="51" t="s">
        <v>60</v>
      </c>
      <c r="E53" s="58" t="s">
        <v>61</v>
      </c>
      <c r="F53" s="157"/>
      <c r="G53" s="64" t="s">
        <v>0</v>
      </c>
      <c r="H53" s="17" t="s">
        <v>51</v>
      </c>
      <c r="I53" s="18" t="s">
        <v>52</v>
      </c>
      <c r="J53" s="13"/>
      <c r="K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2:33" ht="16.5" customHeight="1">
      <c r="B54" s="19" t="s">
        <v>12</v>
      </c>
      <c r="C54" s="28">
        <f>D54+E54</f>
        <v>0</v>
      </c>
      <c r="D54" s="29">
        <f>SUM('Page 2-P'!E38:E44)</f>
        <v>0</v>
      </c>
      <c r="E54" s="30">
        <f>SUM('Page 2-P'!E49:E55)</f>
        <v>0</v>
      </c>
      <c r="F54" s="157"/>
      <c r="G54" s="19" t="s">
        <v>3</v>
      </c>
      <c r="H54" s="82" t="str">
        <f>IF('Page 2-P'!E38&gt;0,'Page 2-P'!C38/'Page 2-P'!E38,"N/A")</f>
        <v>N/A</v>
      </c>
      <c r="I54" s="84" t="str">
        <f>IF('Page 2-P'!E49&gt;0,'Page 2-P'!C49/'Page 2-P'!E49,"N/A")</f>
        <v>N/A</v>
      </c>
      <c r="J54" s="13"/>
      <c r="K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2:33" ht="16.5" customHeight="1">
      <c r="B55" s="65" t="s">
        <v>64</v>
      </c>
      <c r="C55" s="82">
        <f>IF(C54&gt;0,SUM('Page 2-P'!C38:C44,'Page 2-P'!C49:C55)/'Page 1-P'!C54,0)</f>
        <v>0</v>
      </c>
      <c r="D55" s="82">
        <f>IF(D54&gt;0,SUM('Page 2-P'!C38:C44)/'Page 1-P'!D54,0)</f>
        <v>0</v>
      </c>
      <c r="E55" s="84">
        <f>IF(E54&gt;0,SUM('Page 2-P'!C49:C55)/'Page 1-P'!E54,0)</f>
        <v>0</v>
      </c>
      <c r="F55" s="157"/>
      <c r="G55" s="19" t="s">
        <v>4</v>
      </c>
      <c r="H55" s="82" t="str">
        <f>IF('Page 2-P'!E39&gt;0,'Page 2-P'!C39/'Page 2-P'!E39,"N/A")</f>
        <v>N/A</v>
      </c>
      <c r="I55" s="84" t="str">
        <f>IF('Page 2-P'!E50&gt;0,'Page 2-P'!C50/'Page 2-P'!E50,"N/A")</f>
        <v>N/A</v>
      </c>
      <c r="J55" s="13"/>
      <c r="K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pans="2:33" ht="16.5" customHeight="1">
      <c r="B56" s="173"/>
      <c r="C56" s="174"/>
      <c r="D56" s="174"/>
      <c r="E56" s="175"/>
      <c r="F56" s="157"/>
      <c r="G56" s="19" t="s">
        <v>5</v>
      </c>
      <c r="H56" s="82" t="str">
        <f>IF('Page 2-P'!E40&gt;0,'Page 2-P'!C40/'Page 2-P'!E40,"N/A")</f>
        <v>N/A</v>
      </c>
      <c r="I56" s="84" t="str">
        <f>IF('Page 2-P'!E51&gt;0,'Page 2-P'!C51/'Page 2-P'!E51,"N/A")</f>
        <v>N/A</v>
      </c>
      <c r="J56" s="13"/>
      <c r="K56" s="13"/>
      <c r="T56" s="13"/>
      <c r="U56" s="13"/>
      <c r="V56" s="13"/>
      <c r="W56" s="13"/>
      <c r="X56" s="13"/>
      <c r="Y56" s="13"/>
      <c r="Z56" s="172"/>
      <c r="AA56" s="157"/>
      <c r="AB56" s="157"/>
      <c r="AC56" s="157"/>
      <c r="AD56" s="13"/>
      <c r="AE56" s="13"/>
      <c r="AF56" s="13"/>
      <c r="AG56" s="13"/>
    </row>
    <row r="57" spans="2:33" ht="16.5" customHeight="1">
      <c r="B57" s="65" t="s">
        <v>86</v>
      </c>
      <c r="C57" s="28">
        <f>D57+E57</f>
        <v>0</v>
      </c>
      <c r="D57" s="29">
        <f>SUM('Page 2-P'!G38:G44)</f>
        <v>0</v>
      </c>
      <c r="E57" s="31">
        <f>SUM('Page 2-P'!G49:G55)</f>
        <v>0</v>
      </c>
      <c r="F57" s="157"/>
      <c r="G57" s="19" t="s">
        <v>9</v>
      </c>
      <c r="H57" s="82" t="str">
        <f>IF('Page 2-P'!E41&gt;0,'Page 2-P'!C41/'Page 2-P'!E41,"N/A")</f>
        <v>N/A</v>
      </c>
      <c r="I57" s="84" t="str">
        <f>IF('Page 2-P'!E52&gt;0,'Page 2-P'!C52/'Page 2-P'!E52,"N/A")</f>
        <v>N/A</v>
      </c>
      <c r="J57" s="13"/>
      <c r="K57" s="13"/>
      <c r="T57" s="13"/>
      <c r="U57" s="13"/>
      <c r="V57" s="13"/>
      <c r="W57" s="13"/>
      <c r="X57" s="13"/>
      <c r="Y57" s="13"/>
      <c r="Z57" s="70"/>
      <c r="AA57" s="62"/>
      <c r="AB57" s="63"/>
      <c r="AC57" s="62"/>
      <c r="AD57" s="13"/>
      <c r="AE57" s="13"/>
      <c r="AF57" s="13"/>
      <c r="AG57" s="13"/>
    </row>
    <row r="58" spans="2:33" ht="16.5" customHeight="1">
      <c r="B58" s="65" t="s">
        <v>87</v>
      </c>
      <c r="C58" s="28">
        <f>D58+E58</f>
        <v>0</v>
      </c>
      <c r="D58" s="29">
        <f>SUM('Page 2-P'!H38:H44)</f>
        <v>0</v>
      </c>
      <c r="E58" s="31">
        <f>SUM('Page 2-P'!H49:H55)</f>
        <v>0</v>
      </c>
      <c r="F58" s="157"/>
      <c r="G58" s="19" t="s">
        <v>6</v>
      </c>
      <c r="H58" s="82" t="str">
        <f>IF('Page 2-P'!E42&gt;0,'Page 2-P'!C42/'Page 2-P'!E42,"N/A")</f>
        <v>N/A</v>
      </c>
      <c r="I58" s="84" t="str">
        <f>IF('Page 2-P'!E53&gt;0,'Page 2-P'!C53/'Page 2-P'!E53,"N/A")</f>
        <v>N/A</v>
      </c>
      <c r="J58" s="13"/>
      <c r="K58" s="13"/>
      <c r="T58" s="13"/>
      <c r="U58" s="13"/>
      <c r="V58" s="13"/>
      <c r="W58" s="13"/>
      <c r="X58" s="13"/>
      <c r="Y58" s="13"/>
      <c r="Z58" s="13"/>
      <c r="AA58" s="62"/>
      <c r="AB58" s="63"/>
      <c r="AC58" s="62"/>
      <c r="AD58" s="13"/>
      <c r="AE58" s="13"/>
      <c r="AF58" s="13"/>
      <c r="AG58" s="13"/>
    </row>
    <row r="59" spans="2:33" ht="16.5" customHeight="1" thickBot="1">
      <c r="B59" s="59" t="s">
        <v>88</v>
      </c>
      <c r="C59" s="32">
        <f>D59+E59</f>
        <v>0</v>
      </c>
      <c r="D59" s="33">
        <f>SUM('Page 2-A'!I38:I44)</f>
        <v>0</v>
      </c>
      <c r="E59" s="34">
        <f>SUM('Page 2-P'!I49:I55)</f>
        <v>0</v>
      </c>
      <c r="F59" s="23"/>
      <c r="G59" s="20" t="s">
        <v>7</v>
      </c>
      <c r="H59" s="83" t="str">
        <f>IF('Page 2-P'!E43&gt;0,'Page 2-P'!C43/'Page 2-P'!E43,"N/A")</f>
        <v>N/A</v>
      </c>
      <c r="I59" s="85" t="str">
        <f>IF('Page 2-P'!E54&gt;0,'Page 2-P'!C54/'Page 2-P'!E54,"N/A")</f>
        <v>N/A</v>
      </c>
      <c r="J59" s="13"/>
      <c r="K59" s="13"/>
      <c r="T59" s="13"/>
      <c r="U59" s="13"/>
      <c r="V59" s="13"/>
      <c r="W59" s="13"/>
      <c r="X59" s="13"/>
      <c r="Y59" s="13"/>
      <c r="Z59" s="13"/>
      <c r="AA59" s="62"/>
      <c r="AB59" s="63"/>
      <c r="AC59" s="62"/>
      <c r="AD59" s="13"/>
      <c r="AE59" s="13"/>
      <c r="AF59" s="13"/>
      <c r="AG59" s="13"/>
    </row>
    <row r="60" spans="2:33" ht="16.5" customHeight="1" thickBot="1">
      <c r="F60" s="23"/>
      <c r="G60" s="13"/>
      <c r="H60" s="63"/>
      <c r="I60" s="62"/>
      <c r="J60" s="13"/>
      <c r="K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  <row r="61" spans="2:33" ht="16.5" customHeight="1">
      <c r="B61" s="167" t="s">
        <v>89</v>
      </c>
      <c r="C61" s="168"/>
      <c r="D61" s="168"/>
      <c r="E61" s="168"/>
      <c r="F61" s="168"/>
      <c r="G61" s="168"/>
      <c r="H61" s="168"/>
      <c r="I61" s="169"/>
      <c r="J61" s="13"/>
      <c r="K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pans="2:33" ht="16.5" customHeight="1">
      <c r="B62" s="161" t="s">
        <v>90</v>
      </c>
      <c r="C62" s="162"/>
      <c r="D62" s="162"/>
      <c r="E62" s="162"/>
      <c r="F62" s="162"/>
      <c r="G62" s="162"/>
      <c r="H62" s="162"/>
      <c r="I62" s="163"/>
    </row>
    <row r="63" spans="2:33" ht="16.5" customHeight="1">
      <c r="B63" s="164" t="s">
        <v>106</v>
      </c>
      <c r="C63" s="165"/>
      <c r="D63" s="165"/>
      <c r="E63" s="165"/>
      <c r="F63" s="165"/>
      <c r="G63" s="165"/>
      <c r="H63" s="165"/>
      <c r="I63" s="166"/>
    </row>
    <row r="64" spans="2:33" ht="16.5" customHeight="1">
      <c r="B64" s="164" t="s">
        <v>92</v>
      </c>
      <c r="C64" s="165"/>
      <c r="D64" s="165"/>
      <c r="E64" s="165"/>
      <c r="F64" s="165"/>
      <c r="G64" s="165"/>
      <c r="H64" s="165"/>
      <c r="I64" s="166"/>
    </row>
    <row r="65" spans="2:9" ht="16.5" customHeight="1">
      <c r="B65" s="161" t="s">
        <v>131</v>
      </c>
      <c r="C65" s="162"/>
      <c r="D65" s="162"/>
      <c r="E65" s="162"/>
      <c r="F65" s="162"/>
      <c r="G65" s="162"/>
      <c r="H65" s="162"/>
      <c r="I65" s="163"/>
    </row>
    <row r="66" spans="2:9" ht="16.5" customHeight="1" thickBot="1">
      <c r="B66" s="154" t="s">
        <v>136</v>
      </c>
      <c r="C66" s="155"/>
      <c r="D66" s="155"/>
      <c r="E66" s="155"/>
      <c r="F66" s="155"/>
      <c r="G66" s="155"/>
      <c r="H66" s="155"/>
      <c r="I66" s="156"/>
    </row>
  </sheetData>
  <sheetProtection password="CC38" sheet="1" selectLockedCells="1"/>
  <protectedRanges>
    <protectedRange sqref="C3:E6" name="Information Left"/>
    <protectedRange sqref="H3:I7" name="Information Right"/>
    <protectedRange sqref="C12:E18 H12:I18" name="Table 1P"/>
    <protectedRange sqref="C24:E30 G24:I30" name="Table 2P"/>
    <protectedRange sqref="D35:E35" name="Table C 1"/>
    <protectedRange sqref="D39:E39" name="Table C 3"/>
    <protectedRange sqref="H35:H38 H40" name="Table C 4"/>
  </protectedRanges>
  <mergeCells count="48">
    <mergeCell ref="C6:E6"/>
    <mergeCell ref="B2:I2"/>
    <mergeCell ref="C3:E3"/>
    <mergeCell ref="H3:I3"/>
    <mergeCell ref="C4:E4"/>
    <mergeCell ref="H4:I4"/>
    <mergeCell ref="C7:E7"/>
    <mergeCell ref="H7:I7"/>
    <mergeCell ref="B9:I9"/>
    <mergeCell ref="B10:B11"/>
    <mergeCell ref="C10:E10"/>
    <mergeCell ref="G10:I10"/>
    <mergeCell ref="F40:G40"/>
    <mergeCell ref="B21:I21"/>
    <mergeCell ref="B22:B23"/>
    <mergeCell ref="C22:E22"/>
    <mergeCell ref="G22:I22"/>
    <mergeCell ref="B32:I32"/>
    <mergeCell ref="B33:B34"/>
    <mergeCell ref="C33:I33"/>
    <mergeCell ref="F34:G34"/>
    <mergeCell ref="F35:G35"/>
    <mergeCell ref="F36:G36"/>
    <mergeCell ref="F37:G37"/>
    <mergeCell ref="F38:G38"/>
    <mergeCell ref="F39:G39"/>
    <mergeCell ref="B52:E52"/>
    <mergeCell ref="G52:I52"/>
    <mergeCell ref="B42:I42"/>
    <mergeCell ref="B43:B44"/>
    <mergeCell ref="C43:I43"/>
    <mergeCell ref="F44:G44"/>
    <mergeCell ref="F45:G45"/>
    <mergeCell ref="F46:G46"/>
    <mergeCell ref="F47:G47"/>
    <mergeCell ref="F48:G48"/>
    <mergeCell ref="F49:G49"/>
    <mergeCell ref="F50:G50"/>
    <mergeCell ref="F51:G51"/>
    <mergeCell ref="B64:I64"/>
    <mergeCell ref="B66:I66"/>
    <mergeCell ref="F53:F58"/>
    <mergeCell ref="B56:E56"/>
    <mergeCell ref="Z56:AC56"/>
    <mergeCell ref="B61:I61"/>
    <mergeCell ref="B62:I62"/>
    <mergeCell ref="B63:I63"/>
    <mergeCell ref="B65:I65"/>
  </mergeCells>
  <printOptions horizontalCentered="1"/>
  <pageMargins left="0.75" right="0.75" top="0.75" bottom="0.75" header="0" footer="0"/>
  <pageSetup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CQ60"/>
  <sheetViews>
    <sheetView zoomScale="70" zoomScaleNormal="70" workbookViewId="0">
      <selection activeCell="C3" sqref="C3:E3"/>
    </sheetView>
  </sheetViews>
  <sheetFormatPr defaultColWidth="2.5703125" defaultRowHeight="16.5" customHeight="1"/>
  <cols>
    <col min="1" max="1" width="2.5703125" style="9" customWidth="1"/>
    <col min="2" max="2" width="28.42578125" style="9" bestFit="1" customWidth="1"/>
    <col min="3" max="3" width="17.28515625" style="9" bestFit="1" customWidth="1"/>
    <col min="4" max="4" width="14.28515625" style="9" bestFit="1" customWidth="1"/>
    <col min="5" max="5" width="17.140625" style="9" bestFit="1" customWidth="1"/>
    <col min="6" max="6" width="2.85546875" style="9" customWidth="1"/>
    <col min="7" max="7" width="22.42578125" style="9" customWidth="1"/>
    <col min="8" max="8" width="23.42578125" style="9" customWidth="1"/>
    <col min="9" max="9" width="21" style="9" customWidth="1"/>
    <col min="10" max="10" width="3.5703125" style="9" bestFit="1" customWidth="1"/>
    <col min="11" max="11" width="2.42578125" style="13" customWidth="1"/>
    <col min="12" max="13" width="2.42578125" style="101" customWidth="1"/>
    <col min="14" max="14" width="7.85546875" style="101" bestFit="1" customWidth="1"/>
    <col min="15" max="15" width="7.140625" style="101" bestFit="1" customWidth="1"/>
    <col min="16" max="16" width="6.28515625" style="101" bestFit="1" customWidth="1"/>
    <col min="17" max="17" width="6.42578125" style="101" bestFit="1" customWidth="1"/>
    <col min="18" max="18" width="5.28515625" style="101" bestFit="1" customWidth="1"/>
    <col min="19" max="19" width="6.7109375" style="101" bestFit="1" customWidth="1"/>
    <col min="20" max="20" width="6.42578125" style="101" bestFit="1" customWidth="1"/>
    <col min="21" max="21" width="7.85546875" style="101" bestFit="1" customWidth="1"/>
    <col min="22" max="22" width="7.140625" style="101" bestFit="1" customWidth="1"/>
    <col min="23" max="23" width="2.5703125" style="101"/>
    <col min="24" max="24" width="6.7109375" style="101" bestFit="1" customWidth="1"/>
    <col min="25" max="25" width="7.140625" style="101" bestFit="1" customWidth="1"/>
    <col min="26" max="26" width="2.5703125" style="101"/>
    <col min="27" max="27" width="7.85546875" style="101" bestFit="1" customWidth="1"/>
    <col min="28" max="28" width="7.42578125" style="101" bestFit="1" customWidth="1"/>
    <col min="29" max="29" width="6.28515625" style="101" bestFit="1" customWidth="1"/>
    <col min="30" max="30" width="6.42578125" style="101" bestFit="1" customWidth="1"/>
    <col min="31" max="31" width="7.7109375" style="101" bestFit="1" customWidth="1"/>
    <col min="32" max="32" width="6.7109375" style="101" bestFit="1" customWidth="1"/>
    <col min="33" max="33" width="6.42578125" style="101" bestFit="1" customWidth="1"/>
    <col min="34" max="34" width="7.85546875" style="101" bestFit="1" customWidth="1"/>
    <col min="35" max="35" width="7.140625" style="101" bestFit="1" customWidth="1"/>
    <col min="36" max="36" width="2.5703125" style="101"/>
    <col min="37" max="38" width="7.7109375" style="101" bestFit="1" customWidth="1"/>
    <col min="39" max="39" width="2.5703125" style="101"/>
    <col min="40" max="40" width="7.85546875" style="101" bestFit="1" customWidth="1"/>
    <col min="41" max="41" width="7.7109375" style="101" bestFit="1" customWidth="1"/>
    <col min="42" max="42" width="6.28515625" style="101" bestFit="1" customWidth="1"/>
    <col min="43" max="43" width="6.42578125" style="101" bestFit="1" customWidth="1"/>
    <col min="44" max="46" width="7.7109375" style="101" bestFit="1" customWidth="1"/>
    <col min="47" max="47" width="7.85546875" style="101" bestFit="1" customWidth="1"/>
    <col min="48" max="48" width="7.140625" style="101" bestFit="1" customWidth="1"/>
    <col min="49" max="49" width="2.5703125" style="101"/>
    <col min="50" max="51" width="7.7109375" style="101" bestFit="1" customWidth="1"/>
    <col min="52" max="52" width="2.5703125" style="101"/>
    <col min="53" max="53" width="7.85546875" style="101" bestFit="1" customWidth="1"/>
    <col min="54" max="54" width="7.7109375" style="101" bestFit="1" customWidth="1"/>
    <col min="55" max="55" width="6.28515625" style="101" bestFit="1" customWidth="1"/>
    <col min="56" max="56" width="6.42578125" style="101" bestFit="1" customWidth="1"/>
    <col min="57" max="59" width="7.7109375" style="101" bestFit="1" customWidth="1"/>
    <col min="60" max="60" width="7.85546875" style="101" bestFit="1" customWidth="1"/>
    <col min="61" max="61" width="7.140625" style="101" bestFit="1" customWidth="1"/>
    <col min="62" max="62" width="2.5703125" style="101"/>
    <col min="63" max="64" width="7.7109375" style="101" bestFit="1" customWidth="1"/>
    <col min="65" max="65" width="2.5703125" style="101"/>
    <col min="66" max="66" width="7.85546875" style="101" bestFit="1" customWidth="1"/>
    <col min="67" max="67" width="7.7109375" style="101" bestFit="1" customWidth="1"/>
    <col min="68" max="68" width="6.28515625" style="101" bestFit="1" customWidth="1"/>
    <col min="69" max="69" width="6.42578125" style="101" bestFit="1" customWidth="1"/>
    <col min="70" max="72" width="7.7109375" style="101" bestFit="1" customWidth="1"/>
    <col min="73" max="73" width="7.85546875" style="101" bestFit="1" customWidth="1"/>
    <col min="74" max="74" width="7.140625" style="101" bestFit="1" customWidth="1"/>
    <col min="75" max="75" width="2.5703125" style="101"/>
    <col min="76" max="77" width="7.7109375" style="101" bestFit="1" customWidth="1"/>
    <col min="78" max="78" width="2.5703125" style="101"/>
    <col min="79" max="79" width="7.85546875" style="101" bestFit="1" customWidth="1"/>
    <col min="80" max="80" width="7.7109375" style="101" bestFit="1" customWidth="1"/>
    <col min="81" max="81" width="6.28515625" style="101" bestFit="1" customWidth="1"/>
    <col min="82" max="82" width="6.42578125" style="101" bestFit="1" customWidth="1"/>
    <col min="83" max="85" width="7.7109375" style="101" bestFit="1" customWidth="1"/>
    <col min="86" max="86" width="7.85546875" style="101" bestFit="1" customWidth="1"/>
    <col min="87" max="87" width="7.140625" style="101" bestFit="1" customWidth="1"/>
    <col min="88" max="92" width="2.5703125" style="101"/>
    <col min="93" max="95" width="2.5703125" style="13"/>
    <col min="96" max="16384" width="2.5703125" style="9"/>
  </cols>
  <sheetData>
    <row r="1" spans="2:87" ht="16.5" customHeight="1" thickBot="1"/>
    <row r="2" spans="2:87" ht="16.5" customHeight="1">
      <c r="B2" s="78" t="s">
        <v>46</v>
      </c>
      <c r="C2" s="195">
        <f>'Page 1-P'!C3:E3</f>
        <v>0</v>
      </c>
      <c r="D2" s="196"/>
      <c r="E2" s="197"/>
      <c r="F2" s="11"/>
      <c r="G2" s="77"/>
      <c r="M2" s="102"/>
      <c r="N2" s="103"/>
      <c r="O2" s="100"/>
      <c r="P2" s="100"/>
      <c r="Q2" s="100"/>
      <c r="R2" s="100"/>
      <c r="S2" s="100"/>
      <c r="T2" s="100"/>
      <c r="U2" s="100"/>
      <c r="V2" s="100"/>
      <c r="W2" s="102"/>
      <c r="X2" s="99"/>
      <c r="Y2" s="100"/>
      <c r="Z2" s="102"/>
      <c r="AA2" s="103"/>
      <c r="AB2" s="100"/>
      <c r="AC2" s="100"/>
      <c r="AD2" s="100"/>
      <c r="AE2" s="100"/>
      <c r="AF2" s="100"/>
      <c r="AG2" s="100"/>
      <c r="AH2" s="100"/>
      <c r="AI2" s="100"/>
      <c r="AJ2" s="102"/>
      <c r="AK2" s="99"/>
      <c r="AL2" s="100"/>
      <c r="AM2" s="102"/>
      <c r="AN2" s="103"/>
      <c r="AO2" s="100"/>
      <c r="AP2" s="100"/>
      <c r="AQ2" s="100"/>
      <c r="AR2" s="100"/>
      <c r="AS2" s="100"/>
      <c r="AT2" s="100"/>
      <c r="AU2" s="100"/>
      <c r="AV2" s="100"/>
      <c r="AW2" s="102"/>
      <c r="AX2" s="99"/>
      <c r="AY2" s="100"/>
      <c r="AZ2" s="102"/>
      <c r="BA2" s="103"/>
      <c r="BB2" s="100"/>
      <c r="BC2" s="100"/>
      <c r="BD2" s="100"/>
      <c r="BE2" s="100"/>
      <c r="BF2" s="100"/>
      <c r="BG2" s="100"/>
      <c r="BH2" s="100"/>
      <c r="BI2" s="100"/>
      <c r="BJ2" s="102"/>
      <c r="BK2" s="99"/>
      <c r="BL2" s="100"/>
      <c r="BM2" s="102"/>
      <c r="BN2" s="103"/>
      <c r="BO2" s="100"/>
      <c r="BP2" s="100"/>
      <c r="BQ2" s="100"/>
      <c r="BR2" s="100"/>
      <c r="BS2" s="100"/>
      <c r="BT2" s="100"/>
      <c r="BU2" s="100"/>
      <c r="BV2" s="100"/>
      <c r="BW2" s="102"/>
      <c r="BX2" s="99"/>
      <c r="BY2" s="100"/>
      <c r="BZ2" s="102"/>
      <c r="CA2" s="103"/>
      <c r="CB2" s="100"/>
      <c r="CC2" s="100"/>
      <c r="CD2" s="100"/>
      <c r="CE2" s="100"/>
      <c r="CF2" s="100"/>
      <c r="CG2" s="100"/>
      <c r="CH2" s="100"/>
      <c r="CI2" s="100"/>
    </row>
    <row r="3" spans="2:87" ht="16.5" customHeight="1" thickBot="1">
      <c r="B3" s="14" t="s">
        <v>57</v>
      </c>
      <c r="C3" s="130" t="s">
        <v>100</v>
      </c>
      <c r="D3" s="130"/>
      <c r="E3" s="180"/>
      <c r="F3" s="13"/>
      <c r="G3" s="77"/>
      <c r="M3" s="102"/>
      <c r="N3" s="103"/>
      <c r="O3" s="104" t="s">
        <v>117</v>
      </c>
      <c r="P3" s="104">
        <v>0</v>
      </c>
      <c r="Q3" s="100"/>
      <c r="R3" s="100"/>
      <c r="S3" s="100"/>
      <c r="T3" s="100"/>
      <c r="U3" s="100"/>
      <c r="V3" s="100"/>
      <c r="W3" s="102"/>
      <c r="X3" s="177" t="s">
        <v>118</v>
      </c>
      <c r="Y3" s="177"/>
      <c r="Z3" s="102"/>
      <c r="AA3" s="103"/>
      <c r="AB3" s="104" t="s">
        <v>119</v>
      </c>
      <c r="AC3" s="104">
        <f>P3+1</f>
        <v>1</v>
      </c>
      <c r="AD3" s="100"/>
      <c r="AE3" s="100"/>
      <c r="AF3" s="100"/>
      <c r="AG3" s="100"/>
      <c r="AH3" s="100"/>
      <c r="AI3" s="100"/>
      <c r="AJ3" s="102"/>
      <c r="AK3" s="177" t="s">
        <v>118</v>
      </c>
      <c r="AL3" s="177"/>
      <c r="AM3" s="102"/>
      <c r="AN3" s="103"/>
      <c r="AO3" s="104" t="s">
        <v>119</v>
      </c>
      <c r="AP3" s="104">
        <f>AC3+1</f>
        <v>2</v>
      </c>
      <c r="AQ3" s="100"/>
      <c r="AR3" s="100"/>
      <c r="AS3" s="100"/>
      <c r="AT3" s="100"/>
      <c r="AU3" s="100"/>
      <c r="AV3" s="100"/>
      <c r="AW3" s="102"/>
      <c r="AX3" s="177" t="s">
        <v>118</v>
      </c>
      <c r="AY3" s="177"/>
      <c r="AZ3" s="102"/>
      <c r="BA3" s="103"/>
      <c r="BB3" s="104" t="s">
        <v>119</v>
      </c>
      <c r="BC3" s="104">
        <f>AP3+1</f>
        <v>3</v>
      </c>
      <c r="BD3" s="100"/>
      <c r="BE3" s="100"/>
      <c r="BF3" s="100"/>
      <c r="BG3" s="100"/>
      <c r="BH3" s="100"/>
      <c r="BI3" s="100"/>
      <c r="BJ3" s="102"/>
      <c r="BK3" s="177" t="s">
        <v>118</v>
      </c>
      <c r="BL3" s="177"/>
      <c r="BM3" s="102"/>
      <c r="BN3" s="103"/>
      <c r="BO3" s="104" t="s">
        <v>119</v>
      </c>
      <c r="BP3" s="104">
        <f>BC3+1</f>
        <v>4</v>
      </c>
      <c r="BQ3" s="100"/>
      <c r="BR3" s="100"/>
      <c r="BS3" s="100"/>
      <c r="BT3" s="100"/>
      <c r="BU3" s="100"/>
      <c r="BV3" s="100"/>
      <c r="BW3" s="102"/>
      <c r="BX3" s="177" t="s">
        <v>118</v>
      </c>
      <c r="BY3" s="177"/>
      <c r="BZ3" s="102"/>
      <c r="CA3" s="103"/>
      <c r="CB3" s="104" t="s">
        <v>119</v>
      </c>
      <c r="CC3" s="104">
        <f>BP3+1</f>
        <v>5</v>
      </c>
      <c r="CD3" s="100"/>
      <c r="CE3" s="100"/>
      <c r="CF3" s="100"/>
      <c r="CG3" s="100"/>
      <c r="CH3" s="100"/>
      <c r="CI3" s="100"/>
    </row>
    <row r="4" spans="2:87" ht="16.5" customHeight="1" thickBot="1">
      <c r="B4" s="13"/>
      <c r="C4" s="13"/>
      <c r="D4" s="13"/>
      <c r="E4" s="13"/>
      <c r="F4" s="13"/>
      <c r="G4" s="13"/>
      <c r="H4" s="13"/>
      <c r="I4" s="13"/>
      <c r="M4" s="105"/>
      <c r="N4" s="103"/>
      <c r="O4" s="100" t="s">
        <v>120</v>
      </c>
      <c r="P4" s="100" t="s">
        <v>121</v>
      </c>
      <c r="Q4" s="100" t="s">
        <v>122</v>
      </c>
      <c r="R4" s="100" t="s">
        <v>123</v>
      </c>
      <c r="S4" s="100" t="s">
        <v>124</v>
      </c>
      <c r="T4" s="100" t="s">
        <v>125</v>
      </c>
      <c r="U4" s="104" t="s">
        <v>126</v>
      </c>
      <c r="V4" s="104" t="s">
        <v>127</v>
      </c>
      <c r="W4" s="105"/>
      <c r="X4" s="106" t="s">
        <v>128</v>
      </c>
      <c r="Y4" s="104" t="s">
        <v>129</v>
      </c>
      <c r="Z4" s="105"/>
      <c r="AA4" s="103"/>
      <c r="AB4" s="100" t="s">
        <v>120</v>
      </c>
      <c r="AC4" s="100" t="s">
        <v>121</v>
      </c>
      <c r="AD4" s="100" t="s">
        <v>122</v>
      </c>
      <c r="AE4" s="100" t="s">
        <v>123</v>
      </c>
      <c r="AF4" s="100" t="s">
        <v>124</v>
      </c>
      <c r="AG4" s="100" t="s">
        <v>125</v>
      </c>
      <c r="AH4" s="104" t="s">
        <v>126</v>
      </c>
      <c r="AI4" s="104" t="s">
        <v>127</v>
      </c>
      <c r="AJ4" s="105"/>
      <c r="AK4" s="106" t="s">
        <v>128</v>
      </c>
      <c r="AL4" s="104" t="s">
        <v>129</v>
      </c>
      <c r="AM4" s="105"/>
      <c r="AN4" s="103"/>
      <c r="AO4" s="100" t="s">
        <v>120</v>
      </c>
      <c r="AP4" s="100" t="s">
        <v>121</v>
      </c>
      <c r="AQ4" s="100" t="s">
        <v>122</v>
      </c>
      <c r="AR4" s="100" t="s">
        <v>123</v>
      </c>
      <c r="AS4" s="100" t="s">
        <v>124</v>
      </c>
      <c r="AT4" s="100" t="s">
        <v>125</v>
      </c>
      <c r="AU4" s="104" t="s">
        <v>126</v>
      </c>
      <c r="AV4" s="104" t="s">
        <v>127</v>
      </c>
      <c r="AW4" s="105"/>
      <c r="AX4" s="106" t="s">
        <v>128</v>
      </c>
      <c r="AY4" s="104" t="s">
        <v>129</v>
      </c>
      <c r="AZ4" s="105"/>
      <c r="BA4" s="103"/>
      <c r="BB4" s="100" t="s">
        <v>120</v>
      </c>
      <c r="BC4" s="100" t="s">
        <v>121</v>
      </c>
      <c r="BD4" s="100" t="s">
        <v>122</v>
      </c>
      <c r="BE4" s="100" t="s">
        <v>123</v>
      </c>
      <c r="BF4" s="100" t="s">
        <v>124</v>
      </c>
      <c r="BG4" s="100" t="s">
        <v>125</v>
      </c>
      <c r="BH4" s="104" t="s">
        <v>126</v>
      </c>
      <c r="BI4" s="104" t="s">
        <v>127</v>
      </c>
      <c r="BJ4" s="105"/>
      <c r="BK4" s="106" t="s">
        <v>128</v>
      </c>
      <c r="BL4" s="104" t="s">
        <v>129</v>
      </c>
      <c r="BM4" s="105"/>
      <c r="BN4" s="103"/>
      <c r="BO4" s="100" t="s">
        <v>120</v>
      </c>
      <c r="BP4" s="100" t="s">
        <v>121</v>
      </c>
      <c r="BQ4" s="100" t="s">
        <v>122</v>
      </c>
      <c r="BR4" s="100" t="s">
        <v>123</v>
      </c>
      <c r="BS4" s="100" t="s">
        <v>124</v>
      </c>
      <c r="BT4" s="100" t="s">
        <v>125</v>
      </c>
      <c r="BU4" s="104" t="s">
        <v>126</v>
      </c>
      <c r="BV4" s="104" t="s">
        <v>127</v>
      </c>
      <c r="BW4" s="105"/>
      <c r="BX4" s="106" t="s">
        <v>128</v>
      </c>
      <c r="BY4" s="104" t="s">
        <v>129</v>
      </c>
      <c r="BZ4" s="105"/>
      <c r="CA4" s="103"/>
      <c r="CB4" s="100" t="s">
        <v>120</v>
      </c>
      <c r="CC4" s="100" t="s">
        <v>121</v>
      </c>
      <c r="CD4" s="100" t="s">
        <v>122</v>
      </c>
      <c r="CE4" s="100" t="s">
        <v>123</v>
      </c>
      <c r="CF4" s="100" t="s">
        <v>124</v>
      </c>
      <c r="CG4" s="100" t="s">
        <v>125</v>
      </c>
      <c r="CH4" s="104" t="s">
        <v>126</v>
      </c>
      <c r="CI4" s="104" t="s">
        <v>127</v>
      </c>
    </row>
    <row r="5" spans="2:87" ht="16.5" customHeight="1">
      <c r="B5" s="151" t="s">
        <v>107</v>
      </c>
      <c r="C5" s="152"/>
      <c r="D5" s="152"/>
      <c r="E5" s="152"/>
      <c r="F5" s="152"/>
      <c r="G5" s="152"/>
      <c r="H5" s="152"/>
      <c r="I5" s="153"/>
      <c r="M5" s="102"/>
      <c r="N5" s="107" t="s">
        <v>120</v>
      </c>
      <c r="O5" s="98">
        <f t="shared" ref="O5:R10" si="0">MIN(C18,C28)</f>
        <v>0</v>
      </c>
      <c r="P5" s="98">
        <f t="shared" si="0"/>
        <v>0</v>
      </c>
      <c r="Q5" s="98">
        <f t="shared" si="0"/>
        <v>0</v>
      </c>
      <c r="R5" s="98">
        <f t="shared" si="0"/>
        <v>0</v>
      </c>
      <c r="S5" s="98">
        <f t="shared" ref="S5:T10" si="1">MIN(H18,H28)</f>
        <v>0</v>
      </c>
      <c r="T5" s="98">
        <f t="shared" si="1"/>
        <v>0</v>
      </c>
      <c r="U5" s="98">
        <f t="shared" ref="U5:U10" si="2">SUM(O5:T5)</f>
        <v>0</v>
      </c>
      <c r="V5" s="98">
        <f t="shared" ref="V5:V10" si="3">IF(I8&gt;0,I8-1,0)</f>
        <v>0</v>
      </c>
      <c r="W5" s="102"/>
      <c r="X5" s="99" t="str">
        <f t="shared" ref="X5:X10" si="4">IF(U5&gt;V5,U5-V5,"")</f>
        <v/>
      </c>
      <c r="Y5" s="100" t="str">
        <f>IF(U5&lt;=V5,"",RANK(X5,X$5:X$16,)+COUNTIF(X$5:X5,X5)-1)</f>
        <v/>
      </c>
      <c r="Z5" s="102"/>
      <c r="AA5" s="107" t="s">
        <v>120</v>
      </c>
      <c r="AB5" s="98">
        <f t="shared" ref="AB5:AB10" si="5">IF($Y5=1,((($V5)/$U5)*O5),IF(Y$10=1,(((O$12)/O$11)*O5),O5))</f>
        <v>0</v>
      </c>
      <c r="AC5" s="98">
        <f t="shared" ref="AC5:AC10" si="6">IF($Y5=1,((($V5)/$U5)*P5),IF(Y$12=1,(((P$12)/P$11)*P5),P5))</f>
        <v>0</v>
      </c>
      <c r="AD5" s="98">
        <f t="shared" ref="AD5:AD10" si="7">IF($Y5=1,((($V5)/$U5)*Q5),IF(Y$13=1,(((Q$12)/Q$11)*Q5),Q5))</f>
        <v>0</v>
      </c>
      <c r="AE5" s="98">
        <f t="shared" ref="AE5:AE10" si="8">IF($Y5=1,((($V5)/$U5)*R5),IF(Y$14=1,(((R$12)/R$11)*R5),R5))</f>
        <v>0</v>
      </c>
      <c r="AF5" s="98">
        <f t="shared" ref="AF5:AF10" si="9">IF($Y5=1,((($V5)/$U5)*S5),IF(Y$15=1,(((S$12)/S$11)*S5),S5))</f>
        <v>0</v>
      </c>
      <c r="AG5" s="98">
        <f t="shared" ref="AG5:AG10" si="10">IF($Y5=1,((($V5)/$U5)*T5),IF(Y$16=1,(((T$12)/T$11)*T5),T5))</f>
        <v>0</v>
      </c>
      <c r="AH5" s="98">
        <f t="shared" ref="AH5:AH10" si="11">SUM(AB5:AG5)</f>
        <v>0</v>
      </c>
      <c r="AI5" s="98">
        <f t="shared" ref="AI5:AI10" si="12">V5</f>
        <v>0</v>
      </c>
      <c r="AJ5" s="102"/>
      <c r="AK5" s="99" t="str">
        <f t="shared" ref="AK5:AK10" si="13">IF(AH5&gt;AI5,AH5-AI5,"")</f>
        <v/>
      </c>
      <c r="AL5" s="100" t="str">
        <f>IF(AH5&lt;=AI5,"",RANK(AK5,AK$5:AK$16,)+COUNTIF(AK$5:AK5,AK5)-1)</f>
        <v/>
      </c>
      <c r="AM5" s="102"/>
      <c r="AN5" s="107" t="s">
        <v>120</v>
      </c>
      <c r="AO5" s="98">
        <f t="shared" ref="AO5:AO10" si="14">IF($AL5=1,((($AI5)/$AH5)*AB5),IF(AL$11=1,(((AB$12)/AB$11)*AB5),AB5))</f>
        <v>0</v>
      </c>
      <c r="AP5" s="98">
        <f t="shared" ref="AP5:AP10" si="15">IF($AL5=1,((($AI5)/$AH5)*AC5),IF(AL$12=1,(((AC$12)/AC$11)*AC5),AC5))</f>
        <v>0</v>
      </c>
      <c r="AQ5" s="98">
        <f t="shared" ref="AQ5:AQ10" si="16">IF($AL5=1,((($AI5)/$AH5)*AD5),IF(AL$13=1,(((AD$12)/AD$11)*AD5),AD5))</f>
        <v>0</v>
      </c>
      <c r="AR5" s="98">
        <f t="shared" ref="AR5:AR10" si="17">IF($AL5=1,((($AI5)/$AH5)*AE5),IF(AL$14=1,(((AE$12)/AE$11)*AE5),AE5))</f>
        <v>0</v>
      </c>
      <c r="AS5" s="98">
        <f t="shared" ref="AS5:AS10" si="18">IF($AL5=1,((($AI5)/$AH5)*AF5),IF(AL$15=1,(((AF$11)/AF$10)*AF5),AF5))</f>
        <v>0</v>
      </c>
      <c r="AT5" s="98">
        <f t="shared" ref="AT5:AT10" si="19">IF($AL5=1,((($AI5)/$AH5)*AG5),IF(AL$16=1,(((AG$12)/AG$11)*AG5),AG5))</f>
        <v>0</v>
      </c>
      <c r="AU5" s="98">
        <f t="shared" ref="AU5:AU10" si="20">SUM(AO5:AT5)</f>
        <v>0</v>
      </c>
      <c r="AV5" s="98">
        <f t="shared" ref="AV5:AV10" si="21">V5</f>
        <v>0</v>
      </c>
      <c r="AW5" s="102"/>
      <c r="AX5" s="99" t="str">
        <f t="shared" ref="AX5:AX10" si="22">IF(AU5&gt;AV5,AU5-AV5,"")</f>
        <v/>
      </c>
      <c r="AY5" s="100" t="str">
        <f>IF(AU5&lt;=AV5,"",RANK(AX5,AX$5:AX$16,)+COUNTIF(AX$5:AX5,AX5)-1)</f>
        <v/>
      </c>
      <c r="AZ5" s="102"/>
      <c r="BA5" s="107" t="s">
        <v>120</v>
      </c>
      <c r="BB5" s="98">
        <f t="shared" ref="BB5:BB10" si="23">IF($AY5=1,((($AV5)/$AU5)*AO5),IF(AY$11=1,(((AO$12)/AO$11)*AO5),AO5))</f>
        <v>0</v>
      </c>
      <c r="BC5" s="98">
        <f t="shared" ref="BC5:BC10" si="24">IF($AY5=1,((($AV5)/$AU5)*AP5),IF(AY$12=1,(((AP$12)/AP$11)*AP5),AP5))</f>
        <v>0</v>
      </c>
      <c r="BD5" s="98">
        <f t="shared" ref="BD5:BD10" si="25">IF($AY5=1,((($AV5)/$AU5)*AQ5),IF(AY$13=1,(((AQ$12)/AQ$11)*AQ5),AQ5))</f>
        <v>0</v>
      </c>
      <c r="BE5" s="98">
        <f t="shared" ref="BE5:BE10" si="26">IF($AY5=1,((($AV5)/$AU5)*AR5),IF(AY$14=1,(((AR$12)/AR$11)*AR5),AR5))</f>
        <v>0</v>
      </c>
      <c r="BF5" s="98">
        <f t="shared" ref="BF5:BF10" si="27">IF($AY5=1,((($AV5)/$AU5)*AS5),IF(AY$15=1,(((AS$11)/AS$10)*AS5),AS5))</f>
        <v>0</v>
      </c>
      <c r="BG5" s="98">
        <f t="shared" ref="BG5:BG10" si="28">IF($AY5=1,((($AV5)/$AU5)*AT5),IF(AY$16=1,(((AT$12)/AT$11)*AT5),AT5))</f>
        <v>0</v>
      </c>
      <c r="BH5" s="98">
        <f t="shared" ref="BH5:BH10" si="29">SUM(BB5:BG5)</f>
        <v>0</v>
      </c>
      <c r="BI5" s="98">
        <f t="shared" ref="BI5:BI10" si="30">V5</f>
        <v>0</v>
      </c>
      <c r="BJ5" s="102"/>
      <c r="BK5" s="99" t="str">
        <f t="shared" ref="BK5:BK10" si="31">IF(BH5&gt;BI5,BH5-BI5,"")</f>
        <v/>
      </c>
      <c r="BL5" s="100" t="str">
        <f>IF(BH5&lt;=BI5,"",RANK(BK5,BK$5:BK$16,)+COUNTIF(BK$5:BK5,BK5)-1)</f>
        <v/>
      </c>
      <c r="BM5" s="102"/>
      <c r="BN5" s="107" t="s">
        <v>120</v>
      </c>
      <c r="BO5" s="98">
        <f t="shared" ref="BO5:BO10" si="32">IF($BL5=1,((($BI5)/$BH5)*BB5),IF(BL$11=1,(((BB$12)/BB$11)*BB5),BB5))</f>
        <v>0</v>
      </c>
      <c r="BP5" s="98">
        <f t="shared" ref="BP5:BP10" si="33">IF($BL5=1,((($BI5)/$BH5)*BC5),IF(BL$12=1,(((BC$12)/BC$11)*BC5),BC5))</f>
        <v>0</v>
      </c>
      <c r="BQ5" s="98">
        <f t="shared" ref="BQ5:BQ10" si="34">IF($BL5=1,((($BI5)/$BH5)*BD5),IF(BL$13=1,(((BD$12)/BD$11)*BD5),BD5))</f>
        <v>0</v>
      </c>
      <c r="BR5" s="98">
        <f t="shared" ref="BR5:BR10" si="35">IF($BL5=1,((($BI5)/$BH5)*BE5),IF(BL$14=1,(((BE$12)/BE$11)*BE5),BE5))</f>
        <v>0</v>
      </c>
      <c r="BS5" s="98">
        <f t="shared" ref="BS5:BS10" si="36">IF($BL5=1,((($BI5)/$BH5)*BF5),IF(BL$15=1,(((BF$11)/BF$10)*BF5),BF5))</f>
        <v>0</v>
      </c>
      <c r="BT5" s="98">
        <f t="shared" ref="BT5:BT10" si="37">IF($BL5=1,((($BI5)/$BH5)*BG5),IF(BL$16=1,(((BG$12)/BG$11)*BG5),BG5))</f>
        <v>0</v>
      </c>
      <c r="BU5" s="98">
        <f t="shared" ref="BU5:BU10" si="38">SUM(BO5:BT5)</f>
        <v>0</v>
      </c>
      <c r="BV5" s="98">
        <f t="shared" ref="BV5:BV10" si="39">V5</f>
        <v>0</v>
      </c>
      <c r="BW5" s="102"/>
      <c r="BX5" s="99" t="str">
        <f t="shared" ref="BX5:BX10" si="40">IF(BU5&gt;BV5,BU5-BV5,"")</f>
        <v/>
      </c>
      <c r="BY5" s="100" t="str">
        <f>IF(BU5&lt;=BV5,"",RANK(BX5,BX$5:BX$16,)+COUNTIF(BX$5:BX5,BX5)-1)</f>
        <v/>
      </c>
      <c r="BZ5" s="102"/>
      <c r="CA5" s="107" t="s">
        <v>120</v>
      </c>
      <c r="CB5" s="98">
        <f t="shared" ref="CB5:CB10" si="41">IF($BY5=1,((($BV5)/$BU5)*BO5),IF(BY$11=1,(((BO$12)/BO$11)*BO5),BO5))</f>
        <v>0</v>
      </c>
      <c r="CC5" s="98">
        <f t="shared" ref="CC5:CC10" si="42">IF($BY5=1,((($BV5)/$BU5)*BP5),IF(BY$12=1,(((BP$12)/BP$11)*BP5),BP5))</f>
        <v>0</v>
      </c>
      <c r="CD5" s="98">
        <f t="shared" ref="CD5:CD10" si="43">IF($BY5=1,((($BV5)/$BU5)*BQ5),IF(BY$13=1,(((BQ$12)/BQ$11)*BQ5),BQ5))</f>
        <v>0</v>
      </c>
      <c r="CE5" s="98">
        <f t="shared" ref="CE5:CE10" si="44">IF($BY5=1,((($BV5)/$BU5)*BR5),IF(BY$14=1,(((BR$12)/BR$11)*BR5),BR5))</f>
        <v>0</v>
      </c>
      <c r="CF5" s="98">
        <f t="shared" ref="CF5:CF10" si="45">IF($BY5=1,((($BV5)/$BU5)*BS5),IF(BY$15=1,(((BS$11)/BS$10)*BS5),BS5))</f>
        <v>0</v>
      </c>
      <c r="CG5" s="98">
        <f t="shared" ref="CG5:CG10" si="46">IF($BY5=1,((($BV5)/$BU5)*BT5),IF(BY$16=1,(((BT$12)/BT$11)*BT5),BT5))</f>
        <v>0</v>
      </c>
      <c r="CH5" s="98">
        <f t="shared" ref="CH5:CH10" si="47">SUM(CB5:CG5)</f>
        <v>0</v>
      </c>
      <c r="CI5" s="98">
        <f t="shared" ref="CI5:CI10" si="48">V5</f>
        <v>0</v>
      </c>
    </row>
    <row r="6" spans="2:87" ht="16.5" customHeight="1">
      <c r="B6" s="127" t="s">
        <v>0</v>
      </c>
      <c r="C6" s="148" t="s">
        <v>108</v>
      </c>
      <c r="D6" s="149"/>
      <c r="E6" s="150"/>
      <c r="F6" s="55"/>
      <c r="G6" s="124" t="s">
        <v>109</v>
      </c>
      <c r="H6" s="125"/>
      <c r="I6" s="126"/>
      <c r="M6" s="102"/>
      <c r="N6" s="107" t="s">
        <v>121</v>
      </c>
      <c r="O6" s="98">
        <f t="shared" si="0"/>
        <v>0</v>
      </c>
      <c r="P6" s="98">
        <f t="shared" si="0"/>
        <v>0</v>
      </c>
      <c r="Q6" s="98">
        <f t="shared" si="0"/>
        <v>0</v>
      </c>
      <c r="R6" s="98">
        <f t="shared" si="0"/>
        <v>0</v>
      </c>
      <c r="S6" s="98">
        <f t="shared" si="1"/>
        <v>0</v>
      </c>
      <c r="T6" s="98">
        <f t="shared" si="1"/>
        <v>0</v>
      </c>
      <c r="U6" s="98">
        <f t="shared" si="2"/>
        <v>0</v>
      </c>
      <c r="V6" s="98">
        <f t="shared" si="3"/>
        <v>0</v>
      </c>
      <c r="W6" s="102"/>
      <c r="X6" s="99" t="str">
        <f t="shared" si="4"/>
        <v/>
      </c>
      <c r="Y6" s="100" t="str">
        <f>IF(U6&lt;=V6,"",RANK(X6,X$5:X$16,)+COUNTIF(X$5:X6,X6)-1)</f>
        <v/>
      </c>
      <c r="Z6" s="102"/>
      <c r="AA6" s="107" t="s">
        <v>121</v>
      </c>
      <c r="AB6" s="98">
        <f t="shared" si="5"/>
        <v>0</v>
      </c>
      <c r="AC6" s="98">
        <f t="shared" si="6"/>
        <v>0</v>
      </c>
      <c r="AD6" s="98">
        <f t="shared" si="7"/>
        <v>0</v>
      </c>
      <c r="AE6" s="98">
        <f t="shared" si="8"/>
        <v>0</v>
      </c>
      <c r="AF6" s="98">
        <f t="shared" si="9"/>
        <v>0</v>
      </c>
      <c r="AG6" s="98">
        <f t="shared" si="10"/>
        <v>0</v>
      </c>
      <c r="AH6" s="98">
        <f t="shared" si="11"/>
        <v>0</v>
      </c>
      <c r="AI6" s="98">
        <f t="shared" si="12"/>
        <v>0</v>
      </c>
      <c r="AJ6" s="102"/>
      <c r="AK6" s="99" t="str">
        <f t="shared" si="13"/>
        <v/>
      </c>
      <c r="AL6" s="100" t="str">
        <f>IF(AH6&lt;=AI6,"",RANK(AK6,AK$5:AK$16,)+COUNTIF(AK$5:AK6,AK6)-1)</f>
        <v/>
      </c>
      <c r="AM6" s="102"/>
      <c r="AN6" s="107" t="s">
        <v>121</v>
      </c>
      <c r="AO6" s="98">
        <f t="shared" si="14"/>
        <v>0</v>
      </c>
      <c r="AP6" s="98">
        <f t="shared" si="15"/>
        <v>0</v>
      </c>
      <c r="AQ6" s="98">
        <f t="shared" si="16"/>
        <v>0</v>
      </c>
      <c r="AR6" s="98">
        <f t="shared" si="17"/>
        <v>0</v>
      </c>
      <c r="AS6" s="98">
        <f t="shared" si="18"/>
        <v>0</v>
      </c>
      <c r="AT6" s="98">
        <f t="shared" si="19"/>
        <v>0</v>
      </c>
      <c r="AU6" s="98">
        <f t="shared" si="20"/>
        <v>0</v>
      </c>
      <c r="AV6" s="98">
        <f t="shared" si="21"/>
        <v>0</v>
      </c>
      <c r="AW6" s="102"/>
      <c r="AX6" s="99" t="str">
        <f t="shared" si="22"/>
        <v/>
      </c>
      <c r="AY6" s="100" t="str">
        <f>IF(AU6&lt;=AV6,"",RANK(AX6,AX$5:AX$16,)+COUNTIF(AX$5:AX6,AX6)-1)</f>
        <v/>
      </c>
      <c r="AZ6" s="102"/>
      <c r="BA6" s="107" t="s">
        <v>121</v>
      </c>
      <c r="BB6" s="98">
        <f t="shared" si="23"/>
        <v>0</v>
      </c>
      <c r="BC6" s="98">
        <f t="shared" si="24"/>
        <v>0</v>
      </c>
      <c r="BD6" s="98">
        <f t="shared" si="25"/>
        <v>0</v>
      </c>
      <c r="BE6" s="98">
        <f t="shared" si="26"/>
        <v>0</v>
      </c>
      <c r="BF6" s="98">
        <f t="shared" si="27"/>
        <v>0</v>
      </c>
      <c r="BG6" s="98">
        <f t="shared" si="28"/>
        <v>0</v>
      </c>
      <c r="BH6" s="98">
        <f t="shared" si="29"/>
        <v>0</v>
      </c>
      <c r="BI6" s="98">
        <f t="shared" si="30"/>
        <v>0</v>
      </c>
      <c r="BJ6" s="102"/>
      <c r="BK6" s="99" t="str">
        <f t="shared" si="31"/>
        <v/>
      </c>
      <c r="BL6" s="100" t="str">
        <f>IF(BH6&lt;=BI6,"",RANK(BK6,BK$5:BK$16,)+COUNTIF(BK$5:BK6,BK6)-1)</f>
        <v/>
      </c>
      <c r="BM6" s="102"/>
      <c r="BN6" s="107" t="s">
        <v>121</v>
      </c>
      <c r="BO6" s="98">
        <f t="shared" si="32"/>
        <v>0</v>
      </c>
      <c r="BP6" s="98">
        <f t="shared" si="33"/>
        <v>0</v>
      </c>
      <c r="BQ6" s="98">
        <f t="shared" si="34"/>
        <v>0</v>
      </c>
      <c r="BR6" s="98">
        <f t="shared" si="35"/>
        <v>0</v>
      </c>
      <c r="BS6" s="98">
        <f t="shared" si="36"/>
        <v>0</v>
      </c>
      <c r="BT6" s="98">
        <f t="shared" si="37"/>
        <v>0</v>
      </c>
      <c r="BU6" s="98">
        <f t="shared" si="38"/>
        <v>0</v>
      </c>
      <c r="BV6" s="98">
        <f t="shared" si="39"/>
        <v>0</v>
      </c>
      <c r="BW6" s="102"/>
      <c r="BX6" s="99" t="str">
        <f t="shared" si="40"/>
        <v/>
      </c>
      <c r="BY6" s="100" t="str">
        <f>IF(BU6&lt;=BV6,"",RANK(BX6,BX$5:BX$16,)+COUNTIF(BX$5:BX6,BX6)-1)</f>
        <v/>
      </c>
      <c r="BZ6" s="102"/>
      <c r="CA6" s="107" t="s">
        <v>121</v>
      </c>
      <c r="CB6" s="98">
        <f t="shared" si="41"/>
        <v>0</v>
      </c>
      <c r="CC6" s="98">
        <f t="shared" si="42"/>
        <v>0</v>
      </c>
      <c r="CD6" s="98">
        <f t="shared" si="43"/>
        <v>0</v>
      </c>
      <c r="CE6" s="98">
        <f t="shared" si="44"/>
        <v>0</v>
      </c>
      <c r="CF6" s="98">
        <f t="shared" si="45"/>
        <v>0</v>
      </c>
      <c r="CG6" s="98">
        <f t="shared" si="46"/>
        <v>0</v>
      </c>
      <c r="CH6" s="98">
        <f t="shared" si="47"/>
        <v>0</v>
      </c>
      <c r="CI6" s="98">
        <f t="shared" si="48"/>
        <v>0</v>
      </c>
    </row>
    <row r="7" spans="2:87" ht="16.5" customHeight="1">
      <c r="B7" s="128"/>
      <c r="C7" s="51" t="s">
        <v>68</v>
      </c>
      <c r="D7" s="51" t="s">
        <v>49</v>
      </c>
      <c r="E7" s="51" t="s">
        <v>134</v>
      </c>
      <c r="F7" s="56"/>
      <c r="G7" s="51" t="s">
        <v>68</v>
      </c>
      <c r="H7" s="51" t="s">
        <v>49</v>
      </c>
      <c r="I7" s="58" t="s">
        <v>134</v>
      </c>
      <c r="M7" s="102"/>
      <c r="N7" s="107" t="s">
        <v>122</v>
      </c>
      <c r="O7" s="98">
        <f t="shared" si="0"/>
        <v>0</v>
      </c>
      <c r="P7" s="98">
        <f t="shared" si="0"/>
        <v>0</v>
      </c>
      <c r="Q7" s="98">
        <f t="shared" si="0"/>
        <v>0</v>
      </c>
      <c r="R7" s="98">
        <f t="shared" si="0"/>
        <v>0</v>
      </c>
      <c r="S7" s="98">
        <f t="shared" si="1"/>
        <v>0</v>
      </c>
      <c r="T7" s="98">
        <f t="shared" si="1"/>
        <v>0</v>
      </c>
      <c r="U7" s="98">
        <f t="shared" si="2"/>
        <v>0</v>
      </c>
      <c r="V7" s="98">
        <f t="shared" si="3"/>
        <v>0</v>
      </c>
      <c r="W7" s="102"/>
      <c r="X7" s="99" t="str">
        <f t="shared" si="4"/>
        <v/>
      </c>
      <c r="Y7" s="100" t="str">
        <f>IF(U7&lt;=V7,"",RANK(X7,X$5:X$16,)+COUNTIF(X$5:X7,X7)-1)</f>
        <v/>
      </c>
      <c r="Z7" s="102"/>
      <c r="AA7" s="107" t="s">
        <v>122</v>
      </c>
      <c r="AB7" s="98">
        <f t="shared" si="5"/>
        <v>0</v>
      </c>
      <c r="AC7" s="98">
        <f t="shared" si="6"/>
        <v>0</v>
      </c>
      <c r="AD7" s="98">
        <f t="shared" si="7"/>
        <v>0</v>
      </c>
      <c r="AE7" s="98">
        <f t="shared" si="8"/>
        <v>0</v>
      </c>
      <c r="AF7" s="98">
        <f t="shared" si="9"/>
        <v>0</v>
      </c>
      <c r="AG7" s="98">
        <f t="shared" si="10"/>
        <v>0</v>
      </c>
      <c r="AH7" s="98">
        <f t="shared" si="11"/>
        <v>0</v>
      </c>
      <c r="AI7" s="98">
        <f t="shared" si="12"/>
        <v>0</v>
      </c>
      <c r="AJ7" s="102"/>
      <c r="AK7" s="99" t="str">
        <f t="shared" si="13"/>
        <v/>
      </c>
      <c r="AL7" s="100" t="str">
        <f>IF(AH7&lt;=AI7,"",RANK(AK7,AK$5:AK$16,)+COUNTIF(AK$5:AK7,AK7)-1)</f>
        <v/>
      </c>
      <c r="AM7" s="102"/>
      <c r="AN7" s="107" t="s">
        <v>122</v>
      </c>
      <c r="AO7" s="98">
        <f t="shared" si="14"/>
        <v>0</v>
      </c>
      <c r="AP7" s="98">
        <f t="shared" si="15"/>
        <v>0</v>
      </c>
      <c r="AQ7" s="98">
        <f t="shared" si="16"/>
        <v>0</v>
      </c>
      <c r="AR7" s="98">
        <f t="shared" si="17"/>
        <v>0</v>
      </c>
      <c r="AS7" s="98">
        <f t="shared" si="18"/>
        <v>0</v>
      </c>
      <c r="AT7" s="98">
        <f t="shared" si="19"/>
        <v>0</v>
      </c>
      <c r="AU7" s="98">
        <f t="shared" si="20"/>
        <v>0</v>
      </c>
      <c r="AV7" s="98">
        <f t="shared" si="21"/>
        <v>0</v>
      </c>
      <c r="AW7" s="102"/>
      <c r="AX7" s="99" t="str">
        <f t="shared" si="22"/>
        <v/>
      </c>
      <c r="AY7" s="100" t="str">
        <f>IF(AU7&lt;=AV7,"",RANK(AX7,AX$5:AX$16,)+COUNTIF(AX$5:AX7,AX7)-1)</f>
        <v/>
      </c>
      <c r="AZ7" s="102"/>
      <c r="BA7" s="107" t="s">
        <v>122</v>
      </c>
      <c r="BB7" s="98">
        <f t="shared" si="23"/>
        <v>0</v>
      </c>
      <c r="BC7" s="98">
        <f t="shared" si="24"/>
        <v>0</v>
      </c>
      <c r="BD7" s="98">
        <f t="shared" si="25"/>
        <v>0</v>
      </c>
      <c r="BE7" s="98">
        <f t="shared" si="26"/>
        <v>0</v>
      </c>
      <c r="BF7" s="98">
        <f t="shared" si="27"/>
        <v>0</v>
      </c>
      <c r="BG7" s="98">
        <f t="shared" si="28"/>
        <v>0</v>
      </c>
      <c r="BH7" s="98">
        <f t="shared" si="29"/>
        <v>0</v>
      </c>
      <c r="BI7" s="98">
        <f t="shared" si="30"/>
        <v>0</v>
      </c>
      <c r="BJ7" s="102"/>
      <c r="BK7" s="99" t="str">
        <f t="shared" si="31"/>
        <v/>
      </c>
      <c r="BL7" s="100" t="str">
        <f>IF(BH7&lt;=BI7,"",RANK(BK7,BK$5:BK$16,)+COUNTIF(BK$5:BK7,BK7)-1)</f>
        <v/>
      </c>
      <c r="BM7" s="102"/>
      <c r="BN7" s="107" t="s">
        <v>122</v>
      </c>
      <c r="BO7" s="98">
        <f t="shared" si="32"/>
        <v>0</v>
      </c>
      <c r="BP7" s="98">
        <f t="shared" si="33"/>
        <v>0</v>
      </c>
      <c r="BQ7" s="98">
        <f t="shared" si="34"/>
        <v>0</v>
      </c>
      <c r="BR7" s="98">
        <f t="shared" si="35"/>
        <v>0</v>
      </c>
      <c r="BS7" s="98">
        <f t="shared" si="36"/>
        <v>0</v>
      </c>
      <c r="BT7" s="98">
        <f t="shared" si="37"/>
        <v>0</v>
      </c>
      <c r="BU7" s="98">
        <f t="shared" si="38"/>
        <v>0</v>
      </c>
      <c r="BV7" s="98">
        <f t="shared" si="39"/>
        <v>0</v>
      </c>
      <c r="BW7" s="102"/>
      <c r="BX7" s="99" t="str">
        <f t="shared" si="40"/>
        <v/>
      </c>
      <c r="BY7" s="100" t="str">
        <f>IF(BU7&lt;=BV7,"",RANK(BX7,BX$5:BX$16,)+COUNTIF(BX$5:BX7,BX7)-1)</f>
        <v/>
      </c>
      <c r="BZ7" s="102"/>
      <c r="CA7" s="107" t="s">
        <v>122</v>
      </c>
      <c r="CB7" s="98">
        <f t="shared" si="41"/>
        <v>0</v>
      </c>
      <c r="CC7" s="98">
        <f t="shared" si="42"/>
        <v>0</v>
      </c>
      <c r="CD7" s="98">
        <f t="shared" si="43"/>
        <v>0</v>
      </c>
      <c r="CE7" s="98">
        <f t="shared" si="44"/>
        <v>0</v>
      </c>
      <c r="CF7" s="98">
        <f t="shared" si="45"/>
        <v>0</v>
      </c>
      <c r="CG7" s="98">
        <f t="shared" si="46"/>
        <v>0</v>
      </c>
      <c r="CH7" s="98">
        <f t="shared" si="47"/>
        <v>0</v>
      </c>
      <c r="CI7" s="98">
        <f t="shared" si="48"/>
        <v>0</v>
      </c>
    </row>
    <row r="8" spans="2:87" ht="16.5" customHeight="1">
      <c r="B8" s="19" t="s">
        <v>3</v>
      </c>
      <c r="C8" s="108">
        <f>IF('Page 1-P'!C24&gt;1,'Page 1-P'!C24,1)</f>
        <v>1</v>
      </c>
      <c r="D8" s="109">
        <f>'Page 1-P'!H12</f>
        <v>0</v>
      </c>
      <c r="E8" s="109">
        <f t="shared" ref="E8:E13" si="49">ROUND(C8*D8,0)</f>
        <v>0</v>
      </c>
      <c r="F8" s="56"/>
      <c r="G8" s="108">
        <f>IF('Page 1-P'!G24&gt;1,'Page 1-P'!G24,1)</f>
        <v>1</v>
      </c>
      <c r="H8" s="109">
        <f>'Page 1-P'!I12</f>
        <v>0</v>
      </c>
      <c r="I8" s="110">
        <f t="shared" ref="I8:I13" si="50">ROUND(G8*H8,0)</f>
        <v>0</v>
      </c>
      <c r="M8" s="102"/>
      <c r="N8" s="107" t="s">
        <v>123</v>
      </c>
      <c r="O8" s="98">
        <f t="shared" si="0"/>
        <v>0</v>
      </c>
      <c r="P8" s="98">
        <f t="shared" si="0"/>
        <v>0</v>
      </c>
      <c r="Q8" s="98">
        <f t="shared" si="0"/>
        <v>0</v>
      </c>
      <c r="R8" s="98">
        <f t="shared" si="0"/>
        <v>0</v>
      </c>
      <c r="S8" s="98">
        <f t="shared" si="1"/>
        <v>0</v>
      </c>
      <c r="T8" s="98">
        <f t="shared" si="1"/>
        <v>0</v>
      </c>
      <c r="U8" s="98">
        <f t="shared" si="2"/>
        <v>0</v>
      </c>
      <c r="V8" s="98">
        <f t="shared" si="3"/>
        <v>0</v>
      </c>
      <c r="W8" s="102"/>
      <c r="X8" s="99" t="str">
        <f t="shared" si="4"/>
        <v/>
      </c>
      <c r="Y8" s="100" t="str">
        <f>IF(U8&lt;=V8,"",RANK(X8,X$5:X$16,)+COUNTIF(X$5:X8,X8)-1)</f>
        <v/>
      </c>
      <c r="Z8" s="102"/>
      <c r="AA8" s="107" t="s">
        <v>123</v>
      </c>
      <c r="AB8" s="98">
        <f t="shared" si="5"/>
        <v>0</v>
      </c>
      <c r="AC8" s="98">
        <f t="shared" si="6"/>
        <v>0</v>
      </c>
      <c r="AD8" s="98">
        <f t="shared" si="7"/>
        <v>0</v>
      </c>
      <c r="AE8" s="98">
        <f t="shared" si="8"/>
        <v>0</v>
      </c>
      <c r="AF8" s="98">
        <f t="shared" si="9"/>
        <v>0</v>
      </c>
      <c r="AG8" s="98">
        <f t="shared" si="10"/>
        <v>0</v>
      </c>
      <c r="AH8" s="98">
        <f t="shared" si="11"/>
        <v>0</v>
      </c>
      <c r="AI8" s="98">
        <f t="shared" si="12"/>
        <v>0</v>
      </c>
      <c r="AJ8" s="102"/>
      <c r="AK8" s="99" t="str">
        <f t="shared" si="13"/>
        <v/>
      </c>
      <c r="AL8" s="100" t="str">
        <f>IF(AH8&lt;=AI8,"",RANK(AK8,AK$5:AK$16,)+COUNTIF(AK$5:AK8,AK8)-1)</f>
        <v/>
      </c>
      <c r="AM8" s="102"/>
      <c r="AN8" s="107" t="s">
        <v>123</v>
      </c>
      <c r="AO8" s="98">
        <f t="shared" si="14"/>
        <v>0</v>
      </c>
      <c r="AP8" s="98">
        <f t="shared" si="15"/>
        <v>0</v>
      </c>
      <c r="AQ8" s="98">
        <f t="shared" si="16"/>
        <v>0</v>
      </c>
      <c r="AR8" s="98">
        <f t="shared" si="17"/>
        <v>0</v>
      </c>
      <c r="AS8" s="98">
        <f t="shared" si="18"/>
        <v>0</v>
      </c>
      <c r="AT8" s="98">
        <f t="shared" si="19"/>
        <v>0</v>
      </c>
      <c r="AU8" s="98">
        <f t="shared" si="20"/>
        <v>0</v>
      </c>
      <c r="AV8" s="98">
        <f t="shared" si="21"/>
        <v>0</v>
      </c>
      <c r="AW8" s="102"/>
      <c r="AX8" s="99" t="str">
        <f t="shared" si="22"/>
        <v/>
      </c>
      <c r="AY8" s="100" t="str">
        <f>IF(AU8&lt;=AV8,"",RANK(AX8,AX$5:AX$16,)+COUNTIF(AX$5:AX8,AX8)-1)</f>
        <v/>
      </c>
      <c r="AZ8" s="102"/>
      <c r="BA8" s="107" t="s">
        <v>123</v>
      </c>
      <c r="BB8" s="98">
        <f t="shared" si="23"/>
        <v>0</v>
      </c>
      <c r="BC8" s="98">
        <f t="shared" si="24"/>
        <v>0</v>
      </c>
      <c r="BD8" s="98">
        <f t="shared" si="25"/>
        <v>0</v>
      </c>
      <c r="BE8" s="98">
        <f t="shared" si="26"/>
        <v>0</v>
      </c>
      <c r="BF8" s="98">
        <f t="shared" si="27"/>
        <v>0</v>
      </c>
      <c r="BG8" s="98">
        <f t="shared" si="28"/>
        <v>0</v>
      </c>
      <c r="BH8" s="98">
        <f t="shared" si="29"/>
        <v>0</v>
      </c>
      <c r="BI8" s="98">
        <f t="shared" si="30"/>
        <v>0</v>
      </c>
      <c r="BJ8" s="102"/>
      <c r="BK8" s="99" t="str">
        <f t="shared" si="31"/>
        <v/>
      </c>
      <c r="BL8" s="100" t="str">
        <f>IF(BH8&lt;=BI8,"",RANK(BK8,BK$5:BK$16,)+COUNTIF(BK$5:BK8,BK8)-1)</f>
        <v/>
      </c>
      <c r="BM8" s="102"/>
      <c r="BN8" s="107" t="s">
        <v>123</v>
      </c>
      <c r="BO8" s="98">
        <f t="shared" si="32"/>
        <v>0</v>
      </c>
      <c r="BP8" s="98">
        <f t="shared" si="33"/>
        <v>0</v>
      </c>
      <c r="BQ8" s="98">
        <f t="shared" si="34"/>
        <v>0</v>
      </c>
      <c r="BR8" s="98">
        <f t="shared" si="35"/>
        <v>0</v>
      </c>
      <c r="BS8" s="98">
        <f t="shared" si="36"/>
        <v>0</v>
      </c>
      <c r="BT8" s="98">
        <f t="shared" si="37"/>
        <v>0</v>
      </c>
      <c r="BU8" s="98">
        <f t="shared" si="38"/>
        <v>0</v>
      </c>
      <c r="BV8" s="98">
        <f t="shared" si="39"/>
        <v>0</v>
      </c>
      <c r="BW8" s="102"/>
      <c r="BX8" s="99" t="str">
        <f t="shared" si="40"/>
        <v/>
      </c>
      <c r="BY8" s="100" t="str">
        <f>IF(BU8&lt;=BV8,"",RANK(BX8,BX$5:BX$16,)+COUNTIF(BX$5:BX8,BX8)-1)</f>
        <v/>
      </c>
      <c r="BZ8" s="102"/>
      <c r="CA8" s="107" t="s">
        <v>123</v>
      </c>
      <c r="CB8" s="98">
        <f t="shared" si="41"/>
        <v>0</v>
      </c>
      <c r="CC8" s="98">
        <f t="shared" si="42"/>
        <v>0</v>
      </c>
      <c r="CD8" s="98">
        <f t="shared" si="43"/>
        <v>0</v>
      </c>
      <c r="CE8" s="98">
        <f t="shared" si="44"/>
        <v>0</v>
      </c>
      <c r="CF8" s="98">
        <f t="shared" si="45"/>
        <v>0</v>
      </c>
      <c r="CG8" s="98">
        <f t="shared" si="46"/>
        <v>0</v>
      </c>
      <c r="CH8" s="98">
        <f t="shared" si="47"/>
        <v>0</v>
      </c>
      <c r="CI8" s="98">
        <f t="shared" si="48"/>
        <v>0</v>
      </c>
    </row>
    <row r="9" spans="2:87" ht="16.5" customHeight="1">
      <c r="B9" s="19" t="s">
        <v>4</v>
      </c>
      <c r="C9" s="108">
        <f>IF('Page 1-P'!C25&gt;1,'Page 1-P'!C25,1)</f>
        <v>1</v>
      </c>
      <c r="D9" s="109">
        <f>'Page 1-P'!H13</f>
        <v>0</v>
      </c>
      <c r="E9" s="109">
        <f t="shared" si="49"/>
        <v>0</v>
      </c>
      <c r="F9" s="56"/>
      <c r="G9" s="108">
        <f>IF('Page 1-P'!G25&gt;1,'Page 1-P'!G25,1)</f>
        <v>1</v>
      </c>
      <c r="H9" s="109">
        <f>'Page 1-P'!I13</f>
        <v>0</v>
      </c>
      <c r="I9" s="110">
        <f t="shared" si="50"/>
        <v>0</v>
      </c>
      <c r="M9" s="102"/>
      <c r="N9" s="107" t="s">
        <v>124</v>
      </c>
      <c r="O9" s="98">
        <f t="shared" si="0"/>
        <v>0</v>
      </c>
      <c r="P9" s="98">
        <f t="shared" si="0"/>
        <v>0</v>
      </c>
      <c r="Q9" s="98">
        <f t="shared" si="0"/>
        <v>0</v>
      </c>
      <c r="R9" s="98">
        <f t="shared" si="0"/>
        <v>0</v>
      </c>
      <c r="S9" s="98">
        <f t="shared" si="1"/>
        <v>0</v>
      </c>
      <c r="T9" s="98">
        <f t="shared" si="1"/>
        <v>0</v>
      </c>
      <c r="U9" s="98">
        <f t="shared" si="2"/>
        <v>0</v>
      </c>
      <c r="V9" s="98">
        <f t="shared" si="3"/>
        <v>0</v>
      </c>
      <c r="W9" s="102"/>
      <c r="X9" s="99" t="str">
        <f t="shared" si="4"/>
        <v/>
      </c>
      <c r="Y9" s="100" t="str">
        <f>IF(U9&lt;=V9,"",RANK(X9,X$5:X$16,)+COUNTIF(X$5:X9,X9)-1)</f>
        <v/>
      </c>
      <c r="Z9" s="102"/>
      <c r="AA9" s="107" t="s">
        <v>124</v>
      </c>
      <c r="AB9" s="98">
        <f t="shared" si="5"/>
        <v>0</v>
      </c>
      <c r="AC9" s="98">
        <f t="shared" si="6"/>
        <v>0</v>
      </c>
      <c r="AD9" s="98">
        <f t="shared" si="7"/>
        <v>0</v>
      </c>
      <c r="AE9" s="98">
        <f t="shared" si="8"/>
        <v>0</v>
      </c>
      <c r="AF9" s="98">
        <f t="shared" si="9"/>
        <v>0</v>
      </c>
      <c r="AG9" s="98">
        <f t="shared" si="10"/>
        <v>0</v>
      </c>
      <c r="AH9" s="98">
        <f t="shared" si="11"/>
        <v>0</v>
      </c>
      <c r="AI9" s="98">
        <f t="shared" si="12"/>
        <v>0</v>
      </c>
      <c r="AJ9" s="102"/>
      <c r="AK9" s="99" t="str">
        <f t="shared" si="13"/>
        <v/>
      </c>
      <c r="AL9" s="100" t="str">
        <f>IF(AH9&lt;=AI9,"",RANK(AK9,AK$5:AK$16,)+COUNTIF(AK$5:AK9,AK9)-1)</f>
        <v/>
      </c>
      <c r="AM9" s="102"/>
      <c r="AN9" s="107" t="s">
        <v>124</v>
      </c>
      <c r="AO9" s="98">
        <f t="shared" si="14"/>
        <v>0</v>
      </c>
      <c r="AP9" s="98">
        <f t="shared" si="15"/>
        <v>0</v>
      </c>
      <c r="AQ9" s="98">
        <f t="shared" si="16"/>
        <v>0</v>
      </c>
      <c r="AR9" s="98">
        <f t="shared" si="17"/>
        <v>0</v>
      </c>
      <c r="AS9" s="98">
        <f t="shared" si="18"/>
        <v>0</v>
      </c>
      <c r="AT9" s="98">
        <f t="shared" si="19"/>
        <v>0</v>
      </c>
      <c r="AU9" s="98">
        <f t="shared" si="20"/>
        <v>0</v>
      </c>
      <c r="AV9" s="98">
        <f t="shared" si="21"/>
        <v>0</v>
      </c>
      <c r="AW9" s="102"/>
      <c r="AX9" s="99" t="str">
        <f t="shared" si="22"/>
        <v/>
      </c>
      <c r="AY9" s="100" t="str">
        <f>IF(AU9&lt;=AV9,"",RANK(AX9,AX$5:AX$16,)+COUNTIF(AX$5:AX9,AX9)-1)</f>
        <v/>
      </c>
      <c r="AZ9" s="102"/>
      <c r="BA9" s="107" t="s">
        <v>124</v>
      </c>
      <c r="BB9" s="98">
        <f t="shared" si="23"/>
        <v>0</v>
      </c>
      <c r="BC9" s="98">
        <f t="shared" si="24"/>
        <v>0</v>
      </c>
      <c r="BD9" s="98">
        <f t="shared" si="25"/>
        <v>0</v>
      </c>
      <c r="BE9" s="98">
        <f t="shared" si="26"/>
        <v>0</v>
      </c>
      <c r="BF9" s="98">
        <f t="shared" si="27"/>
        <v>0</v>
      </c>
      <c r="BG9" s="98">
        <f t="shared" si="28"/>
        <v>0</v>
      </c>
      <c r="BH9" s="98">
        <f t="shared" si="29"/>
        <v>0</v>
      </c>
      <c r="BI9" s="98">
        <f t="shared" si="30"/>
        <v>0</v>
      </c>
      <c r="BJ9" s="102"/>
      <c r="BK9" s="99" t="str">
        <f t="shared" si="31"/>
        <v/>
      </c>
      <c r="BL9" s="100" t="str">
        <f>IF(BH9&lt;=BI9,"",RANK(BK9,BK$5:BK$16,)+COUNTIF(BK$5:BK9,BK9)-1)</f>
        <v/>
      </c>
      <c r="BM9" s="102"/>
      <c r="BN9" s="107" t="s">
        <v>124</v>
      </c>
      <c r="BO9" s="98">
        <f t="shared" si="32"/>
        <v>0</v>
      </c>
      <c r="BP9" s="98">
        <f t="shared" si="33"/>
        <v>0</v>
      </c>
      <c r="BQ9" s="98">
        <f t="shared" si="34"/>
        <v>0</v>
      </c>
      <c r="BR9" s="98">
        <f t="shared" si="35"/>
        <v>0</v>
      </c>
      <c r="BS9" s="98">
        <f t="shared" si="36"/>
        <v>0</v>
      </c>
      <c r="BT9" s="98">
        <f t="shared" si="37"/>
        <v>0</v>
      </c>
      <c r="BU9" s="98">
        <f t="shared" si="38"/>
        <v>0</v>
      </c>
      <c r="BV9" s="98">
        <f t="shared" si="39"/>
        <v>0</v>
      </c>
      <c r="BW9" s="102"/>
      <c r="BX9" s="99" t="str">
        <f t="shared" si="40"/>
        <v/>
      </c>
      <c r="BY9" s="100" t="str">
        <f>IF(BU9&lt;=BV9,"",RANK(BX9,BX$5:BX$16,)+COUNTIF(BX$5:BX9,BX9)-1)</f>
        <v/>
      </c>
      <c r="BZ9" s="102"/>
      <c r="CA9" s="107" t="s">
        <v>124</v>
      </c>
      <c r="CB9" s="98">
        <f t="shared" si="41"/>
        <v>0</v>
      </c>
      <c r="CC9" s="98">
        <f t="shared" si="42"/>
        <v>0</v>
      </c>
      <c r="CD9" s="98">
        <f t="shared" si="43"/>
        <v>0</v>
      </c>
      <c r="CE9" s="98">
        <f t="shared" si="44"/>
        <v>0</v>
      </c>
      <c r="CF9" s="98">
        <f t="shared" si="45"/>
        <v>0</v>
      </c>
      <c r="CG9" s="98">
        <f t="shared" si="46"/>
        <v>0</v>
      </c>
      <c r="CH9" s="98">
        <f t="shared" si="47"/>
        <v>0</v>
      </c>
      <c r="CI9" s="98">
        <f t="shared" si="48"/>
        <v>0</v>
      </c>
    </row>
    <row r="10" spans="2:87" ht="16.5" customHeight="1">
      <c r="B10" s="19" t="s">
        <v>5</v>
      </c>
      <c r="C10" s="108">
        <f>IF('Page 1-P'!C26&gt;1,'Page 1-P'!C26,1)</f>
        <v>1</v>
      </c>
      <c r="D10" s="109">
        <f>'Page 1-P'!H14</f>
        <v>0</v>
      </c>
      <c r="E10" s="109">
        <f t="shared" si="49"/>
        <v>0</v>
      </c>
      <c r="F10" s="56"/>
      <c r="G10" s="108">
        <f>IF('Page 1-P'!G26&gt;1,'Page 1-P'!G26,1)</f>
        <v>1</v>
      </c>
      <c r="H10" s="109">
        <f>'Page 1-P'!I14</f>
        <v>0</v>
      </c>
      <c r="I10" s="110">
        <f t="shared" si="50"/>
        <v>0</v>
      </c>
      <c r="M10" s="102"/>
      <c r="N10" s="107" t="s">
        <v>125</v>
      </c>
      <c r="O10" s="98">
        <f t="shared" si="0"/>
        <v>0</v>
      </c>
      <c r="P10" s="98">
        <f t="shared" si="0"/>
        <v>0</v>
      </c>
      <c r="Q10" s="98">
        <f t="shared" si="0"/>
        <v>0</v>
      </c>
      <c r="R10" s="98">
        <f t="shared" si="0"/>
        <v>0</v>
      </c>
      <c r="S10" s="98">
        <f t="shared" si="1"/>
        <v>0</v>
      </c>
      <c r="T10" s="98">
        <f t="shared" si="1"/>
        <v>0</v>
      </c>
      <c r="U10" s="98">
        <f t="shared" si="2"/>
        <v>0</v>
      </c>
      <c r="V10" s="98">
        <f t="shared" si="3"/>
        <v>0</v>
      </c>
      <c r="W10" s="102"/>
      <c r="X10" s="99" t="str">
        <f t="shared" si="4"/>
        <v/>
      </c>
      <c r="Y10" s="100" t="str">
        <f>IF(U10&lt;=V10,"",RANK(X10,X$5:X$16,)+COUNTIF(X$5:X10,X10)-1)</f>
        <v/>
      </c>
      <c r="Z10" s="102"/>
      <c r="AA10" s="107" t="s">
        <v>125</v>
      </c>
      <c r="AB10" s="98">
        <f t="shared" si="5"/>
        <v>0</v>
      </c>
      <c r="AC10" s="98">
        <f t="shared" si="6"/>
        <v>0</v>
      </c>
      <c r="AD10" s="98">
        <f t="shared" si="7"/>
        <v>0</v>
      </c>
      <c r="AE10" s="98">
        <f t="shared" si="8"/>
        <v>0</v>
      </c>
      <c r="AF10" s="98">
        <f t="shared" si="9"/>
        <v>0</v>
      </c>
      <c r="AG10" s="98">
        <f t="shared" si="10"/>
        <v>0</v>
      </c>
      <c r="AH10" s="98">
        <f t="shared" si="11"/>
        <v>0</v>
      </c>
      <c r="AI10" s="98">
        <f t="shared" si="12"/>
        <v>0</v>
      </c>
      <c r="AJ10" s="102"/>
      <c r="AK10" s="99" t="str">
        <f t="shared" si="13"/>
        <v/>
      </c>
      <c r="AL10" s="100" t="str">
        <f>IF(AH10&lt;=AI10,"",RANK(AK10,AK$5:AK$16,)+COUNTIF(AK$5:AK10,AK10)-1)</f>
        <v/>
      </c>
      <c r="AM10" s="102"/>
      <c r="AN10" s="107" t="s">
        <v>125</v>
      </c>
      <c r="AO10" s="98">
        <f t="shared" si="14"/>
        <v>0</v>
      </c>
      <c r="AP10" s="98">
        <f t="shared" si="15"/>
        <v>0</v>
      </c>
      <c r="AQ10" s="98">
        <f t="shared" si="16"/>
        <v>0</v>
      </c>
      <c r="AR10" s="98">
        <f t="shared" si="17"/>
        <v>0</v>
      </c>
      <c r="AS10" s="98">
        <f t="shared" si="18"/>
        <v>0</v>
      </c>
      <c r="AT10" s="98">
        <f t="shared" si="19"/>
        <v>0</v>
      </c>
      <c r="AU10" s="98">
        <f t="shared" si="20"/>
        <v>0</v>
      </c>
      <c r="AV10" s="98">
        <f t="shared" si="21"/>
        <v>0</v>
      </c>
      <c r="AW10" s="102"/>
      <c r="AX10" s="99" t="str">
        <f t="shared" si="22"/>
        <v/>
      </c>
      <c r="AY10" s="100" t="str">
        <f>IF(AU10&lt;=AV10,"",RANK(AX10,AX$5:AX$16,)+COUNTIF(AX$5:AX10,AX10)-1)</f>
        <v/>
      </c>
      <c r="AZ10" s="102"/>
      <c r="BA10" s="107" t="s">
        <v>125</v>
      </c>
      <c r="BB10" s="98">
        <f t="shared" si="23"/>
        <v>0</v>
      </c>
      <c r="BC10" s="98">
        <f t="shared" si="24"/>
        <v>0</v>
      </c>
      <c r="BD10" s="98">
        <f t="shared" si="25"/>
        <v>0</v>
      </c>
      <c r="BE10" s="98">
        <f t="shared" si="26"/>
        <v>0</v>
      </c>
      <c r="BF10" s="98">
        <f t="shared" si="27"/>
        <v>0</v>
      </c>
      <c r="BG10" s="98">
        <f t="shared" si="28"/>
        <v>0</v>
      </c>
      <c r="BH10" s="98">
        <f t="shared" si="29"/>
        <v>0</v>
      </c>
      <c r="BI10" s="98">
        <f t="shared" si="30"/>
        <v>0</v>
      </c>
      <c r="BJ10" s="102"/>
      <c r="BK10" s="99" t="str">
        <f t="shared" si="31"/>
        <v/>
      </c>
      <c r="BL10" s="100" t="str">
        <f>IF(BH10&lt;=BI10,"",RANK(BK10,BK$5:BK$16,)+COUNTIF(BK$5:BK10,BK10)-1)</f>
        <v/>
      </c>
      <c r="BM10" s="102"/>
      <c r="BN10" s="107" t="s">
        <v>125</v>
      </c>
      <c r="BO10" s="98">
        <f t="shared" si="32"/>
        <v>0</v>
      </c>
      <c r="BP10" s="98">
        <f t="shared" si="33"/>
        <v>0</v>
      </c>
      <c r="BQ10" s="98">
        <f t="shared" si="34"/>
        <v>0</v>
      </c>
      <c r="BR10" s="98">
        <f t="shared" si="35"/>
        <v>0</v>
      </c>
      <c r="BS10" s="98">
        <f t="shared" si="36"/>
        <v>0</v>
      </c>
      <c r="BT10" s="98">
        <f t="shared" si="37"/>
        <v>0</v>
      </c>
      <c r="BU10" s="98">
        <f t="shared" si="38"/>
        <v>0</v>
      </c>
      <c r="BV10" s="98">
        <f t="shared" si="39"/>
        <v>0</v>
      </c>
      <c r="BW10" s="102"/>
      <c r="BX10" s="99" t="str">
        <f t="shared" si="40"/>
        <v/>
      </c>
      <c r="BY10" s="100" t="str">
        <f>IF(BU10&lt;=BV10,"",RANK(BX10,BX$5:BX$16,)+COUNTIF(BX$5:BX10,BX10)-1)</f>
        <v/>
      </c>
      <c r="BZ10" s="102"/>
      <c r="CA10" s="107" t="s">
        <v>125</v>
      </c>
      <c r="CB10" s="98">
        <f t="shared" si="41"/>
        <v>0</v>
      </c>
      <c r="CC10" s="98">
        <f t="shared" si="42"/>
        <v>0</v>
      </c>
      <c r="CD10" s="98">
        <f t="shared" si="43"/>
        <v>0</v>
      </c>
      <c r="CE10" s="98">
        <f t="shared" si="44"/>
        <v>0</v>
      </c>
      <c r="CF10" s="98">
        <f t="shared" si="45"/>
        <v>0</v>
      </c>
      <c r="CG10" s="98">
        <f t="shared" si="46"/>
        <v>0</v>
      </c>
      <c r="CH10" s="98">
        <f t="shared" si="47"/>
        <v>0</v>
      </c>
      <c r="CI10" s="98">
        <f t="shared" si="48"/>
        <v>0</v>
      </c>
    </row>
    <row r="11" spans="2:87" ht="16.5" customHeight="1">
      <c r="B11" s="19" t="s">
        <v>9</v>
      </c>
      <c r="C11" s="108">
        <f>IF('Page 1-P'!C27&gt;1,'Page 1-P'!C27,1)</f>
        <v>1</v>
      </c>
      <c r="D11" s="109">
        <f>'Page 1-P'!H15</f>
        <v>0</v>
      </c>
      <c r="E11" s="109">
        <f t="shared" si="49"/>
        <v>0</v>
      </c>
      <c r="F11" s="56"/>
      <c r="G11" s="108">
        <f>IF('Page 1-P'!G27&gt;1,'Page 1-P'!G27,1)</f>
        <v>1</v>
      </c>
      <c r="H11" s="109">
        <f>'Page 1-P'!I15</f>
        <v>0</v>
      </c>
      <c r="I11" s="110">
        <f t="shared" si="50"/>
        <v>0</v>
      </c>
      <c r="M11" s="102"/>
      <c r="N11" s="103" t="s">
        <v>130</v>
      </c>
      <c r="O11" s="98">
        <f t="shared" ref="O11:T11" si="51">SUM(O5:O10)</f>
        <v>0</v>
      </c>
      <c r="P11" s="98">
        <f t="shared" si="51"/>
        <v>0</v>
      </c>
      <c r="Q11" s="98">
        <f t="shared" si="51"/>
        <v>0</v>
      </c>
      <c r="R11" s="98">
        <f t="shared" si="51"/>
        <v>0</v>
      </c>
      <c r="S11" s="98">
        <f t="shared" si="51"/>
        <v>0</v>
      </c>
      <c r="T11" s="98">
        <f t="shared" si="51"/>
        <v>0</v>
      </c>
      <c r="U11" s="98"/>
      <c r="V11" s="99"/>
      <c r="W11" s="102"/>
      <c r="X11" s="99" t="str">
        <f>IF(O11&gt;O12,O11-O12,"")</f>
        <v/>
      </c>
      <c r="Y11" s="100" t="str">
        <f>IF(O11&lt;=O12, "",RANK(X11,X$5:X$16,)+COUNTIF(X$5:X11,X11)-1)</f>
        <v/>
      </c>
      <c r="Z11" s="102"/>
      <c r="AA11" s="103" t="s">
        <v>130</v>
      </c>
      <c r="AB11" s="98">
        <f t="shared" ref="AB11:AG11" si="52">SUM(AB5:AB10)</f>
        <v>0</v>
      </c>
      <c r="AC11" s="98">
        <f t="shared" si="52"/>
        <v>0</v>
      </c>
      <c r="AD11" s="98">
        <f t="shared" si="52"/>
        <v>0</v>
      </c>
      <c r="AE11" s="98">
        <f t="shared" si="52"/>
        <v>0</v>
      </c>
      <c r="AF11" s="98">
        <f t="shared" si="52"/>
        <v>0</v>
      </c>
      <c r="AG11" s="98">
        <f t="shared" si="52"/>
        <v>0</v>
      </c>
      <c r="AH11" s="98"/>
      <c r="AI11" s="99"/>
      <c r="AJ11" s="102"/>
      <c r="AK11" s="99" t="str">
        <f>IF(AB11&gt;AB12,AB11-AB12,"")</f>
        <v/>
      </c>
      <c r="AL11" s="100" t="str">
        <f>IF(AB11&lt;=AB12, "",RANK(AK11,AK$5:AK$16,)+COUNTIF(AK$5:AK11,AK11)-1)</f>
        <v/>
      </c>
      <c r="AM11" s="102"/>
      <c r="AN11" s="103" t="s">
        <v>130</v>
      </c>
      <c r="AO11" s="98">
        <f t="shared" ref="AO11:AT11" si="53">SUM(AO5:AO10)</f>
        <v>0</v>
      </c>
      <c r="AP11" s="98">
        <f t="shared" si="53"/>
        <v>0</v>
      </c>
      <c r="AQ11" s="98">
        <f t="shared" si="53"/>
        <v>0</v>
      </c>
      <c r="AR11" s="98">
        <f t="shared" si="53"/>
        <v>0</v>
      </c>
      <c r="AS11" s="98">
        <f t="shared" si="53"/>
        <v>0</v>
      </c>
      <c r="AT11" s="98">
        <f t="shared" si="53"/>
        <v>0</v>
      </c>
      <c r="AU11" s="98"/>
      <c r="AV11" s="99"/>
      <c r="AW11" s="102"/>
      <c r="AX11" s="99" t="str">
        <f>IF(AO11&gt;AO12,AO11-AO12,"")</f>
        <v/>
      </c>
      <c r="AY11" s="100" t="str">
        <f>IF(AO11&lt;=AO12, "",RANK(AX11,AX$5:AX$16,)+COUNTIF(AX$5:AX11,AX11)-1)</f>
        <v/>
      </c>
      <c r="AZ11" s="102"/>
      <c r="BA11" s="103" t="s">
        <v>130</v>
      </c>
      <c r="BB11" s="98">
        <f t="shared" ref="BB11:BG11" si="54">SUM(BB5:BB10)</f>
        <v>0</v>
      </c>
      <c r="BC11" s="98">
        <f t="shared" si="54"/>
        <v>0</v>
      </c>
      <c r="BD11" s="98">
        <f t="shared" si="54"/>
        <v>0</v>
      </c>
      <c r="BE11" s="98">
        <f t="shared" si="54"/>
        <v>0</v>
      </c>
      <c r="BF11" s="98">
        <f t="shared" si="54"/>
        <v>0</v>
      </c>
      <c r="BG11" s="98">
        <f t="shared" si="54"/>
        <v>0</v>
      </c>
      <c r="BH11" s="98"/>
      <c r="BI11" s="99"/>
      <c r="BJ11" s="102"/>
      <c r="BK11" s="99" t="str">
        <f>IF(BB11&gt;BB12,BB11-BB12,"")</f>
        <v/>
      </c>
      <c r="BL11" s="100" t="str">
        <f>IF(BB11&lt;=BB12, "",RANK(BK11,BK$5:BK$16,)+COUNTIF(BK$5:BK11,BK11)-1)</f>
        <v/>
      </c>
      <c r="BM11" s="102"/>
      <c r="BN11" s="103" t="s">
        <v>130</v>
      </c>
      <c r="BO11" s="98">
        <f t="shared" ref="BO11:BT11" si="55">SUM(BO5:BO10)</f>
        <v>0</v>
      </c>
      <c r="BP11" s="98">
        <f t="shared" si="55"/>
        <v>0</v>
      </c>
      <c r="BQ11" s="98">
        <f t="shared" si="55"/>
        <v>0</v>
      </c>
      <c r="BR11" s="98">
        <f t="shared" si="55"/>
        <v>0</v>
      </c>
      <c r="BS11" s="98">
        <f t="shared" si="55"/>
        <v>0</v>
      </c>
      <c r="BT11" s="98">
        <f t="shared" si="55"/>
        <v>0</v>
      </c>
      <c r="BU11" s="98"/>
      <c r="BV11" s="99"/>
      <c r="BW11" s="102"/>
      <c r="BX11" s="99" t="str">
        <f>IF(BO11&gt;BO12,BO11-BO12,"")</f>
        <v/>
      </c>
      <c r="BY11" s="100" t="str">
        <f>IF(BO11&lt;=BO12, "",RANK(BX11,BX$5:BX$16,)+COUNTIF(BX$5:BX11,BX11)-1)</f>
        <v/>
      </c>
      <c r="BZ11" s="102"/>
      <c r="CA11" s="103" t="s">
        <v>130</v>
      </c>
      <c r="CB11" s="98">
        <f t="shared" ref="CB11:CG11" si="56">SUM(CB5:CB10)</f>
        <v>0</v>
      </c>
      <c r="CC11" s="98">
        <f t="shared" si="56"/>
        <v>0</v>
      </c>
      <c r="CD11" s="98">
        <f t="shared" si="56"/>
        <v>0</v>
      </c>
      <c r="CE11" s="98">
        <f t="shared" si="56"/>
        <v>0</v>
      </c>
      <c r="CF11" s="98">
        <f t="shared" si="56"/>
        <v>0</v>
      </c>
      <c r="CG11" s="98">
        <f t="shared" si="56"/>
        <v>0</v>
      </c>
      <c r="CH11" s="98"/>
      <c r="CI11" s="99"/>
    </row>
    <row r="12" spans="2:87" ht="16.5" customHeight="1">
      <c r="B12" s="19" t="s">
        <v>6</v>
      </c>
      <c r="C12" s="108">
        <f>IF('Page 1-P'!C28&gt;1,'Page 1-P'!C28,1)</f>
        <v>1</v>
      </c>
      <c r="D12" s="109">
        <f>'Page 1-P'!H16</f>
        <v>0</v>
      </c>
      <c r="E12" s="109">
        <f t="shared" si="49"/>
        <v>0</v>
      </c>
      <c r="F12" s="56"/>
      <c r="G12" s="108">
        <f>IF('Page 1-P'!G28&gt;1,'Page 1-P'!G28,1)</f>
        <v>1</v>
      </c>
      <c r="H12" s="109">
        <f>'Page 1-P'!I16</f>
        <v>0</v>
      </c>
      <c r="I12" s="110">
        <f t="shared" si="50"/>
        <v>0</v>
      </c>
      <c r="M12" s="102"/>
      <c r="N12" s="103" t="s">
        <v>127</v>
      </c>
      <c r="O12" s="100">
        <f>IF(E8&gt;0,E8-1,0)</f>
        <v>0</v>
      </c>
      <c r="P12" s="100">
        <f>IF(E9&gt;0,E9-1,0)</f>
        <v>0</v>
      </c>
      <c r="Q12" s="100">
        <f>IF(E10&gt;0,E10-1,0)</f>
        <v>0</v>
      </c>
      <c r="R12" s="100">
        <f>IF(E11&gt;0,E11-1,0)</f>
        <v>0</v>
      </c>
      <c r="S12" s="100">
        <f>IF(E12&gt;0,E12-1,0)</f>
        <v>0</v>
      </c>
      <c r="T12" s="100">
        <f>IF(E13&gt;0,E13-1,0)</f>
        <v>0</v>
      </c>
      <c r="U12" s="100"/>
      <c r="V12" s="99"/>
      <c r="W12" s="102"/>
      <c r="X12" s="99" t="str">
        <f>IF(P11&gt;P12,P11-P12,"")</f>
        <v/>
      </c>
      <c r="Y12" s="100" t="str">
        <f>IF(P11&lt;=P12, "",RANK(X12,X$5:X$16,)+COUNTIF(X$5:X12,X12)-1)</f>
        <v/>
      </c>
      <c r="Z12" s="102"/>
      <c r="AA12" s="103" t="s">
        <v>127</v>
      </c>
      <c r="AB12" s="100">
        <f t="shared" ref="AB12:AG12" si="57">O12</f>
        <v>0</v>
      </c>
      <c r="AC12" s="100">
        <f t="shared" si="57"/>
        <v>0</v>
      </c>
      <c r="AD12" s="100">
        <f t="shared" si="57"/>
        <v>0</v>
      </c>
      <c r="AE12" s="100">
        <f t="shared" si="57"/>
        <v>0</v>
      </c>
      <c r="AF12" s="100">
        <f t="shared" si="57"/>
        <v>0</v>
      </c>
      <c r="AG12" s="100">
        <f t="shared" si="57"/>
        <v>0</v>
      </c>
      <c r="AH12" s="100"/>
      <c r="AI12" s="99"/>
      <c r="AJ12" s="102"/>
      <c r="AK12" s="99" t="str">
        <f>IF(AC11&gt;AC12,AC11-AC12,"")</f>
        <v/>
      </c>
      <c r="AL12" s="100" t="str">
        <f>IF(AC11&lt;=AC12, "",RANK(AK12,AK$5:AK$16,)+COUNTIF(AK$5:AK12,AK12)-1)</f>
        <v/>
      </c>
      <c r="AM12" s="102"/>
      <c r="AN12" s="103" t="s">
        <v>127</v>
      </c>
      <c r="AO12" s="100">
        <f t="shared" ref="AO12:AT12" si="58">O12</f>
        <v>0</v>
      </c>
      <c r="AP12" s="100">
        <f t="shared" si="58"/>
        <v>0</v>
      </c>
      <c r="AQ12" s="100">
        <f t="shared" si="58"/>
        <v>0</v>
      </c>
      <c r="AR12" s="100">
        <f t="shared" si="58"/>
        <v>0</v>
      </c>
      <c r="AS12" s="100">
        <f t="shared" si="58"/>
        <v>0</v>
      </c>
      <c r="AT12" s="100">
        <f t="shared" si="58"/>
        <v>0</v>
      </c>
      <c r="AU12" s="100"/>
      <c r="AV12" s="99"/>
      <c r="AW12" s="102"/>
      <c r="AX12" s="99" t="str">
        <f>IF(AP11&gt;AP12,AP11-AP12,"")</f>
        <v/>
      </c>
      <c r="AY12" s="100" t="str">
        <f>IF(AP11&lt;=AP12, "",RANK(AX12,AX$5:AX$16,)+COUNTIF(AX$5:AX12,AX12)-1)</f>
        <v/>
      </c>
      <c r="AZ12" s="102"/>
      <c r="BA12" s="103" t="s">
        <v>127</v>
      </c>
      <c r="BB12" s="100">
        <f t="shared" ref="BB12:BG12" si="59">O12</f>
        <v>0</v>
      </c>
      <c r="BC12" s="100">
        <f t="shared" si="59"/>
        <v>0</v>
      </c>
      <c r="BD12" s="100">
        <f t="shared" si="59"/>
        <v>0</v>
      </c>
      <c r="BE12" s="100">
        <f t="shared" si="59"/>
        <v>0</v>
      </c>
      <c r="BF12" s="100">
        <f t="shared" si="59"/>
        <v>0</v>
      </c>
      <c r="BG12" s="100">
        <f t="shared" si="59"/>
        <v>0</v>
      </c>
      <c r="BH12" s="100"/>
      <c r="BI12" s="99"/>
      <c r="BJ12" s="102"/>
      <c r="BK12" s="99" t="str">
        <f>IF(BC11&gt;BC12,BC11-BC12,"")</f>
        <v/>
      </c>
      <c r="BL12" s="100" t="str">
        <f>IF(BC11&lt;=BC12, "",RANK(BK12,BK$5:BK$16,)+COUNTIF(BK$5:BK12,BK12)-1)</f>
        <v/>
      </c>
      <c r="BM12" s="102"/>
      <c r="BN12" s="103" t="s">
        <v>127</v>
      </c>
      <c r="BO12" s="100">
        <f t="shared" ref="BO12:BT12" si="60">O12</f>
        <v>0</v>
      </c>
      <c r="BP12" s="100">
        <f t="shared" si="60"/>
        <v>0</v>
      </c>
      <c r="BQ12" s="100">
        <f t="shared" si="60"/>
        <v>0</v>
      </c>
      <c r="BR12" s="100">
        <f t="shared" si="60"/>
        <v>0</v>
      </c>
      <c r="BS12" s="100">
        <f t="shared" si="60"/>
        <v>0</v>
      </c>
      <c r="BT12" s="100">
        <f t="shared" si="60"/>
        <v>0</v>
      </c>
      <c r="BU12" s="100"/>
      <c r="BV12" s="99"/>
      <c r="BW12" s="102"/>
      <c r="BX12" s="99" t="str">
        <f>IF(BP11&gt;BP12,BP11-BP12,"")</f>
        <v/>
      </c>
      <c r="BY12" s="100" t="str">
        <f>IF(BP11&lt;=BP12, "",RANK(BX12,BX$5:BX$16,)+COUNTIF(BX$5:BX12,BX12)-1)</f>
        <v/>
      </c>
      <c r="BZ12" s="102"/>
      <c r="CA12" s="103" t="s">
        <v>127</v>
      </c>
      <c r="CB12" s="100">
        <f t="shared" ref="CB12:CG12" si="61">O12</f>
        <v>0</v>
      </c>
      <c r="CC12" s="100">
        <f t="shared" si="61"/>
        <v>0</v>
      </c>
      <c r="CD12" s="100">
        <f t="shared" si="61"/>
        <v>0</v>
      </c>
      <c r="CE12" s="100">
        <f t="shared" si="61"/>
        <v>0</v>
      </c>
      <c r="CF12" s="100">
        <f t="shared" si="61"/>
        <v>0</v>
      </c>
      <c r="CG12" s="100">
        <f t="shared" si="61"/>
        <v>0</v>
      </c>
      <c r="CH12" s="100"/>
      <c r="CI12" s="99"/>
    </row>
    <row r="13" spans="2:87" ht="16.5" customHeight="1" thickBot="1">
      <c r="B13" s="20" t="s">
        <v>7</v>
      </c>
      <c r="C13" s="111">
        <f>IF('Page 1-P'!C29&gt;1,'Page 1-P'!C29,1)</f>
        <v>1</v>
      </c>
      <c r="D13" s="112">
        <f>'Page 1-P'!H17</f>
        <v>0</v>
      </c>
      <c r="E13" s="112">
        <f t="shared" si="49"/>
        <v>0</v>
      </c>
      <c r="F13" s="57"/>
      <c r="G13" s="111">
        <f>IF('Page 1-P'!G29&gt;1,'Page 1-P'!G29,1)</f>
        <v>1</v>
      </c>
      <c r="H13" s="112">
        <f>'Page 1-P'!I17</f>
        <v>0</v>
      </c>
      <c r="I13" s="113">
        <f t="shared" si="50"/>
        <v>0</v>
      </c>
      <c r="M13" s="102"/>
      <c r="N13" s="103"/>
      <c r="O13" s="100"/>
      <c r="P13" s="100"/>
      <c r="Q13" s="100"/>
      <c r="R13" s="100"/>
      <c r="S13" s="100"/>
      <c r="T13" s="100"/>
      <c r="U13" s="100"/>
      <c r="V13" s="100"/>
      <c r="W13" s="102"/>
      <c r="X13" s="99" t="str">
        <f>IF(Q11&gt;Q12,Q11-Q12,"")</f>
        <v/>
      </c>
      <c r="Y13" s="100" t="str">
        <f>IF(Q11&lt;=Q12, "",RANK(X13,X$5:X$16,)+COUNTIF(X$5:X13,X13)-1)</f>
        <v/>
      </c>
      <c r="Z13" s="102"/>
      <c r="AA13" s="103"/>
      <c r="AB13" s="100"/>
      <c r="AC13" s="100"/>
      <c r="AD13" s="100"/>
      <c r="AE13" s="100"/>
      <c r="AF13" s="100"/>
      <c r="AG13" s="100"/>
      <c r="AH13" s="100"/>
      <c r="AI13" s="100"/>
      <c r="AJ13" s="102"/>
      <c r="AK13" s="99" t="str">
        <f>IF(AD11&gt;AD12,AD11-AD12,"")</f>
        <v/>
      </c>
      <c r="AL13" s="100" t="str">
        <f>IF(AD11&lt;=AD12, "",RANK(AK13,AK$5:AK$16,)+COUNTIF(AK$5:AK13,AK13)-1)</f>
        <v/>
      </c>
      <c r="AM13" s="102"/>
      <c r="AN13" s="103"/>
      <c r="AO13" s="100"/>
      <c r="AP13" s="100"/>
      <c r="AQ13" s="100"/>
      <c r="AR13" s="100"/>
      <c r="AS13" s="100"/>
      <c r="AT13" s="100"/>
      <c r="AU13" s="100"/>
      <c r="AV13" s="100"/>
      <c r="AW13" s="102"/>
      <c r="AX13" s="99" t="str">
        <f>IF(AQ11&gt;AQ12,AQ11-AQ12,"")</f>
        <v/>
      </c>
      <c r="AY13" s="100" t="str">
        <f>IF(AQ11&lt;=AQ12, "",RANK(AX13,AX$5:AX$16,)+COUNTIF(AX$5:AX13,AX13)-1)</f>
        <v/>
      </c>
      <c r="AZ13" s="102"/>
      <c r="BA13" s="103"/>
      <c r="BB13" s="100"/>
      <c r="BC13" s="100"/>
      <c r="BD13" s="100"/>
      <c r="BE13" s="100"/>
      <c r="BF13" s="100"/>
      <c r="BG13" s="100"/>
      <c r="BH13" s="100"/>
      <c r="BI13" s="100"/>
      <c r="BJ13" s="102"/>
      <c r="BK13" s="99" t="str">
        <f>IF(BD11&gt;BD12,BD11-BD12,"")</f>
        <v/>
      </c>
      <c r="BL13" s="100" t="str">
        <f>IF(BD11&lt;=BD12, "",RANK(BK13,BK$5:BK$16,)+COUNTIF(BK$5:BK13,BK13)-1)</f>
        <v/>
      </c>
      <c r="BM13" s="102"/>
      <c r="BN13" s="103"/>
      <c r="BO13" s="100"/>
      <c r="BP13" s="100"/>
      <c r="BQ13" s="100"/>
      <c r="BR13" s="100"/>
      <c r="BS13" s="100"/>
      <c r="BT13" s="100"/>
      <c r="BU13" s="100"/>
      <c r="BV13" s="100"/>
      <c r="BW13" s="102"/>
      <c r="BX13" s="99" t="str">
        <f>IF(BQ11&gt;BQ12,BQ11-BQ12,"")</f>
        <v/>
      </c>
      <c r="BY13" s="100" t="str">
        <f>IF(BQ11&lt;=BQ12, "",RANK(BX13,BX$5:BX$16,)+COUNTIF(BX$5:BX13,BX13)-1)</f>
        <v/>
      </c>
      <c r="BZ13" s="102"/>
      <c r="CA13" s="103"/>
      <c r="CB13" s="100"/>
      <c r="CC13" s="100"/>
      <c r="CD13" s="100"/>
      <c r="CE13" s="100"/>
      <c r="CF13" s="100"/>
      <c r="CG13" s="100"/>
      <c r="CH13" s="100"/>
      <c r="CI13" s="100"/>
    </row>
    <row r="14" spans="2:87" ht="16.5" customHeight="1" thickBot="1">
      <c r="B14" s="13"/>
      <c r="C14" s="23"/>
      <c r="D14" s="23"/>
      <c r="E14" s="23"/>
      <c r="F14" s="13"/>
      <c r="G14" s="23"/>
      <c r="H14" s="23"/>
      <c r="I14" s="23"/>
      <c r="M14" s="102"/>
      <c r="N14" s="103"/>
      <c r="O14" s="100"/>
      <c r="P14" s="100"/>
      <c r="Q14" s="100"/>
      <c r="R14" s="100"/>
      <c r="S14" s="100"/>
      <c r="T14" s="100"/>
      <c r="U14" s="100"/>
      <c r="V14" s="100"/>
      <c r="W14" s="102"/>
      <c r="X14" s="99" t="str">
        <f>IF(R11&gt;R12,R11-R12,"")</f>
        <v/>
      </c>
      <c r="Y14" s="100" t="str">
        <f>IF(R11&lt;=R12, "",RANK(X14,X$5:X$16,)+COUNTIF(X$5:X14,X14)-1)</f>
        <v/>
      </c>
      <c r="Z14" s="102"/>
      <c r="AA14" s="103"/>
      <c r="AB14" s="100"/>
      <c r="AC14" s="100"/>
      <c r="AD14" s="100"/>
      <c r="AE14" s="100"/>
      <c r="AF14" s="100"/>
      <c r="AG14" s="100"/>
      <c r="AH14" s="100"/>
      <c r="AI14" s="100"/>
      <c r="AJ14" s="102"/>
      <c r="AK14" s="99" t="str">
        <f>IF(AE11&gt;AE12,AE11-AE12,"")</f>
        <v/>
      </c>
      <c r="AL14" s="100" t="str">
        <f>IF(AE11&lt;=AE12, "",RANK(AK14,AK$5:AK$16,)+COUNTIF(AK$5:AK14,AK14)-1)</f>
        <v/>
      </c>
      <c r="AM14" s="102"/>
      <c r="AN14" s="103"/>
      <c r="AO14" s="100"/>
      <c r="AP14" s="100"/>
      <c r="AQ14" s="100"/>
      <c r="AR14" s="100"/>
      <c r="AS14" s="100"/>
      <c r="AT14" s="100"/>
      <c r="AU14" s="100"/>
      <c r="AV14" s="100"/>
      <c r="AW14" s="102"/>
      <c r="AX14" s="99" t="str">
        <f>IF(AR11&gt;AR12,AR11-AR12,"")</f>
        <v/>
      </c>
      <c r="AY14" s="100" t="str">
        <f>IF(AR11&lt;=AR12, "",RANK(AX14,AX$5:AX$16,)+COUNTIF(AX$5:AX14,AX14)-1)</f>
        <v/>
      </c>
      <c r="AZ14" s="102"/>
      <c r="BA14" s="103"/>
      <c r="BB14" s="100"/>
      <c r="BC14" s="100"/>
      <c r="BD14" s="100"/>
      <c r="BE14" s="100"/>
      <c r="BF14" s="100"/>
      <c r="BG14" s="100"/>
      <c r="BH14" s="100"/>
      <c r="BI14" s="100"/>
      <c r="BJ14" s="102"/>
      <c r="BK14" s="99" t="str">
        <f>IF(BE11&gt;BE12,BE11-BE12,"")</f>
        <v/>
      </c>
      <c r="BL14" s="100" t="str">
        <f>IF(BE11&lt;=BE12, "",RANK(BK14,BK$5:BK$16,)+COUNTIF(BK$5:BK14,BK14)-1)</f>
        <v/>
      </c>
      <c r="BM14" s="102"/>
      <c r="BN14" s="103"/>
      <c r="BO14" s="100"/>
      <c r="BP14" s="100"/>
      <c r="BQ14" s="100"/>
      <c r="BR14" s="100"/>
      <c r="BS14" s="100"/>
      <c r="BT14" s="100"/>
      <c r="BU14" s="100"/>
      <c r="BV14" s="100"/>
      <c r="BW14" s="102"/>
      <c r="BX14" s="99" t="str">
        <f>IF(BR11&gt;BR12,BR11-BR12,"")</f>
        <v/>
      </c>
      <c r="BY14" s="100" t="str">
        <f>IF(BR11&lt;=BR12, "",RANK(BX14,BX$5:BX$16,)+COUNTIF(BX$5:BX14,BX14)-1)</f>
        <v/>
      </c>
      <c r="BZ14" s="102"/>
      <c r="CA14" s="103"/>
      <c r="CB14" s="100"/>
      <c r="CC14" s="100"/>
      <c r="CD14" s="100"/>
      <c r="CE14" s="100"/>
      <c r="CF14" s="100"/>
      <c r="CG14" s="100"/>
      <c r="CH14" s="100"/>
      <c r="CI14" s="100"/>
    </row>
    <row r="15" spans="2:87" ht="16.5" customHeight="1">
      <c r="B15" s="158" t="s">
        <v>110</v>
      </c>
      <c r="C15" s="159"/>
      <c r="D15" s="159"/>
      <c r="E15" s="159"/>
      <c r="F15" s="159"/>
      <c r="G15" s="159"/>
      <c r="H15" s="159"/>
      <c r="I15" s="160"/>
      <c r="M15" s="102"/>
      <c r="N15" s="103"/>
      <c r="O15" s="100"/>
      <c r="P15" s="100"/>
      <c r="Q15" s="100"/>
      <c r="R15" s="100"/>
      <c r="S15" s="100"/>
      <c r="T15" s="100"/>
      <c r="U15" s="100"/>
      <c r="V15" s="100"/>
      <c r="W15" s="102"/>
      <c r="X15" s="99" t="str">
        <f>IF(S11&gt;S12,S11-S12,"")</f>
        <v/>
      </c>
      <c r="Y15" s="100" t="str">
        <f>IF(S11&lt;=S12, "",RANK(X15,X$5:X$16,)+COUNTIF(X$5:X15,X15)-1)</f>
        <v/>
      </c>
      <c r="Z15" s="102"/>
      <c r="AA15" s="103"/>
      <c r="AB15" s="100"/>
      <c r="AC15" s="100"/>
      <c r="AD15" s="100"/>
      <c r="AE15" s="100"/>
      <c r="AF15" s="100"/>
      <c r="AG15" s="100"/>
      <c r="AH15" s="100"/>
      <c r="AI15" s="100"/>
      <c r="AJ15" s="102"/>
      <c r="AK15" s="99" t="str">
        <f>IF(AF11&gt;AF12,AF11-AF12,"")</f>
        <v/>
      </c>
      <c r="AL15" s="100" t="str">
        <f>IF(AF11&lt;=AF12, "",RANK(AK15,AK$5:AK$16,)+COUNTIF(AK$5:AK15,AK15)-1)</f>
        <v/>
      </c>
      <c r="AM15" s="102"/>
      <c r="AN15" s="103"/>
      <c r="AO15" s="100"/>
      <c r="AP15" s="100"/>
      <c r="AQ15" s="100"/>
      <c r="AR15" s="100"/>
      <c r="AS15" s="100"/>
      <c r="AT15" s="100"/>
      <c r="AU15" s="100"/>
      <c r="AV15" s="100"/>
      <c r="AW15" s="102"/>
      <c r="AX15" s="99" t="str">
        <f>IF(AS11&gt;AS12,AS11-AS12,"")</f>
        <v/>
      </c>
      <c r="AY15" s="100" t="str">
        <f>IF(AS11&lt;=AS12, "",RANK(AX15,AX$5:AX$16,)+COUNTIF(AX$5:AX15,AX15)-1)</f>
        <v/>
      </c>
      <c r="AZ15" s="102"/>
      <c r="BA15" s="103"/>
      <c r="BB15" s="100"/>
      <c r="BC15" s="100"/>
      <c r="BD15" s="100"/>
      <c r="BE15" s="100"/>
      <c r="BF15" s="100"/>
      <c r="BG15" s="100"/>
      <c r="BH15" s="100"/>
      <c r="BI15" s="100"/>
      <c r="BJ15" s="102"/>
      <c r="BK15" s="99" t="str">
        <f>IF(BF11&gt;BF12,BF11-BF12,"")</f>
        <v/>
      </c>
      <c r="BL15" s="100" t="str">
        <f>IF(BF11&lt;=BF12, "",RANK(BK15,BK$5:BK$16,)+COUNTIF(BK$5:BK15,BK15)-1)</f>
        <v/>
      </c>
      <c r="BM15" s="102"/>
      <c r="BN15" s="103"/>
      <c r="BO15" s="100"/>
      <c r="BP15" s="100"/>
      <c r="BQ15" s="100"/>
      <c r="BR15" s="100"/>
      <c r="BS15" s="100"/>
      <c r="BT15" s="100"/>
      <c r="BU15" s="100"/>
      <c r="BV15" s="100"/>
      <c r="BW15" s="102"/>
      <c r="BX15" s="99" t="str">
        <f>IF(BS11&gt;BS12,BS11-BS12,"")</f>
        <v/>
      </c>
      <c r="BY15" s="100" t="str">
        <f>IF(BS11&lt;=BS12, "",RANK(BX15,BX$5:BX$16,)+COUNTIF(BX$5:BX15,BX15)-1)</f>
        <v/>
      </c>
      <c r="BZ15" s="102"/>
      <c r="CA15" s="103"/>
      <c r="CB15" s="100"/>
      <c r="CC15" s="100"/>
      <c r="CD15" s="100"/>
      <c r="CE15" s="100"/>
      <c r="CF15" s="100"/>
      <c r="CG15" s="100"/>
      <c r="CH15" s="100"/>
      <c r="CI15" s="100"/>
    </row>
    <row r="16" spans="2:87" ht="16.5" customHeight="1">
      <c r="B16" s="143" t="s">
        <v>42</v>
      </c>
      <c r="C16" s="176" t="s">
        <v>43</v>
      </c>
      <c r="D16" s="174"/>
      <c r="E16" s="174"/>
      <c r="F16" s="174"/>
      <c r="G16" s="174"/>
      <c r="H16" s="174"/>
      <c r="I16" s="175"/>
      <c r="M16" s="102"/>
      <c r="N16" s="103"/>
      <c r="O16" s="100"/>
      <c r="P16" s="100"/>
      <c r="Q16" s="100"/>
      <c r="R16" s="100"/>
      <c r="S16" s="100"/>
      <c r="T16" s="100"/>
      <c r="U16" s="100"/>
      <c r="V16" s="100"/>
      <c r="W16" s="102"/>
      <c r="X16" s="99" t="str">
        <f>IF(T11&gt;T12,T11-T12,"")</f>
        <v/>
      </c>
      <c r="Y16" s="100" t="str">
        <f>IF(T11&lt;=T12, "",RANK(X16,X$5:X$16,)+COUNTIF(X$5:X16,X16)-1)</f>
        <v/>
      </c>
      <c r="Z16" s="102"/>
      <c r="AA16" s="103"/>
      <c r="AB16" s="100"/>
      <c r="AC16" s="100"/>
      <c r="AD16" s="100"/>
      <c r="AE16" s="100"/>
      <c r="AF16" s="100"/>
      <c r="AG16" s="100"/>
      <c r="AH16" s="100"/>
      <c r="AI16" s="100"/>
      <c r="AJ16" s="102"/>
      <c r="AK16" s="99" t="str">
        <f>IF(AG11&gt;AG12,AG11-AG12,"")</f>
        <v/>
      </c>
      <c r="AL16" s="100" t="str">
        <f>IF(AG11&lt;=AG12, "",RANK(AK16,AK$5:AK$16,)+COUNTIF(AK$5:AK16,AK16)-1)</f>
        <v/>
      </c>
      <c r="AM16" s="102"/>
      <c r="AN16" s="103"/>
      <c r="AO16" s="100"/>
      <c r="AP16" s="100"/>
      <c r="AQ16" s="100"/>
      <c r="AR16" s="100"/>
      <c r="AS16" s="100"/>
      <c r="AT16" s="100"/>
      <c r="AU16" s="100"/>
      <c r="AV16" s="100"/>
      <c r="AW16" s="102"/>
      <c r="AX16" s="99" t="str">
        <f>IF(AT11&gt;AT12,AT11-AT12,"")</f>
        <v/>
      </c>
      <c r="AY16" s="100" t="str">
        <f>IF(AT11&lt;=AT12, "",RANK(AX16,AX$5:AX$16,)+COUNTIF(AX$5:AX16,AX16)-1)</f>
        <v/>
      </c>
      <c r="AZ16" s="102"/>
      <c r="BA16" s="103"/>
      <c r="BB16" s="100"/>
      <c r="BC16" s="100"/>
      <c r="BD16" s="100"/>
      <c r="BE16" s="100"/>
      <c r="BF16" s="100"/>
      <c r="BG16" s="100"/>
      <c r="BH16" s="100"/>
      <c r="BI16" s="100"/>
      <c r="BJ16" s="102"/>
      <c r="BK16" s="99" t="str">
        <f>IF(BG11&gt;BG12,BG11-BG12,"")</f>
        <v/>
      </c>
      <c r="BL16" s="100" t="str">
        <f>IF(BG11&lt;=BG12, "",RANK(BK16,BK$5:BK$16,)+COUNTIF(BK$5:BK16,BK16)-1)</f>
        <v/>
      </c>
      <c r="BM16" s="102"/>
      <c r="BN16" s="103"/>
      <c r="BO16" s="100"/>
      <c r="BP16" s="100"/>
      <c r="BQ16" s="100"/>
      <c r="BR16" s="100"/>
      <c r="BS16" s="100"/>
      <c r="BT16" s="100"/>
      <c r="BU16" s="100"/>
      <c r="BV16" s="100"/>
      <c r="BW16" s="102"/>
      <c r="BX16" s="99" t="str">
        <f>IF(BT11&gt;BT12,BT11-BT12,"")</f>
        <v/>
      </c>
      <c r="BY16" s="100" t="str">
        <f>IF(BT11&lt;=BT12, "",RANK(BX16,BX$5:BX$16,)+COUNTIF(BX$5:BX16,BX16)-1)</f>
        <v/>
      </c>
      <c r="BZ16" s="102"/>
      <c r="CA16" s="103"/>
      <c r="CB16" s="100"/>
      <c r="CC16" s="100"/>
      <c r="CD16" s="100"/>
      <c r="CE16" s="100"/>
      <c r="CF16" s="100"/>
      <c r="CG16" s="100"/>
      <c r="CH16" s="100"/>
      <c r="CI16" s="100"/>
    </row>
    <row r="17" spans="2:87" ht="16.5" customHeight="1">
      <c r="B17" s="127"/>
      <c r="C17" s="17" t="s">
        <v>3</v>
      </c>
      <c r="D17" s="17" t="s">
        <v>4</v>
      </c>
      <c r="E17" s="17" t="s">
        <v>5</v>
      </c>
      <c r="F17" s="146" t="s">
        <v>9</v>
      </c>
      <c r="G17" s="146"/>
      <c r="H17" s="17" t="s">
        <v>6</v>
      </c>
      <c r="I17" s="18" t="s">
        <v>7</v>
      </c>
      <c r="M17" s="102"/>
      <c r="N17" s="103"/>
      <c r="O17" s="100"/>
      <c r="P17" s="100"/>
      <c r="Q17" s="100"/>
      <c r="R17" s="100"/>
      <c r="S17" s="100"/>
      <c r="T17" s="100"/>
      <c r="U17" s="100"/>
      <c r="V17" s="100"/>
      <c r="W17" s="102"/>
      <c r="X17" s="99"/>
      <c r="Y17" s="100"/>
      <c r="Z17" s="102"/>
      <c r="AA17" s="103"/>
      <c r="AB17" s="100"/>
      <c r="AC17" s="100"/>
      <c r="AD17" s="100"/>
      <c r="AE17" s="100"/>
      <c r="AF17" s="100"/>
      <c r="AG17" s="100"/>
      <c r="AH17" s="100"/>
      <c r="AI17" s="100"/>
      <c r="AJ17" s="102"/>
      <c r="AK17" s="99"/>
      <c r="AL17" s="100"/>
      <c r="AM17" s="102"/>
      <c r="AN17" s="103"/>
      <c r="AO17" s="100"/>
      <c r="AP17" s="100"/>
      <c r="AQ17" s="100"/>
      <c r="AR17" s="100"/>
      <c r="AS17" s="100"/>
      <c r="AT17" s="100"/>
      <c r="AU17" s="100"/>
      <c r="AV17" s="100"/>
      <c r="AW17" s="102"/>
      <c r="AX17" s="99"/>
      <c r="AY17" s="100"/>
      <c r="AZ17" s="102"/>
      <c r="BA17" s="103"/>
      <c r="BB17" s="100"/>
      <c r="BC17" s="100"/>
      <c r="BD17" s="100"/>
      <c r="BE17" s="100"/>
      <c r="BF17" s="100"/>
      <c r="BG17" s="100"/>
      <c r="BH17" s="100"/>
      <c r="BI17" s="100"/>
      <c r="BJ17" s="102"/>
      <c r="BK17" s="99"/>
      <c r="BL17" s="100"/>
      <c r="BM17" s="102"/>
      <c r="BN17" s="103"/>
      <c r="BO17" s="100"/>
      <c r="BP17" s="100"/>
      <c r="BQ17" s="100"/>
      <c r="BR17" s="100"/>
      <c r="BS17" s="100"/>
      <c r="BT17" s="100"/>
      <c r="BU17" s="100"/>
      <c r="BV17" s="100"/>
      <c r="BW17" s="102"/>
      <c r="BX17" s="99"/>
      <c r="BY17" s="100"/>
      <c r="BZ17" s="102"/>
      <c r="CA17" s="103"/>
      <c r="CB17" s="100"/>
      <c r="CC17" s="100"/>
      <c r="CD17" s="100"/>
      <c r="CE17" s="100"/>
      <c r="CF17" s="100"/>
      <c r="CG17" s="100"/>
      <c r="CH17" s="100"/>
      <c r="CI17" s="100"/>
    </row>
    <row r="18" spans="2:87" ht="16.5" customHeight="1">
      <c r="B18" s="19" t="s">
        <v>3</v>
      </c>
      <c r="C18" s="67"/>
      <c r="D18" s="26">
        <f>IF($I8&gt;0,$I8*'Table 7.1'!L6,0)</f>
        <v>0</v>
      </c>
      <c r="E18" s="26">
        <f>IF($I8&gt;0,$I8*'Table 7.1'!L7,0)</f>
        <v>0</v>
      </c>
      <c r="F18" s="141">
        <f>IF($I8&gt;0,$I8*'Table 7.1'!L8,0)</f>
        <v>0</v>
      </c>
      <c r="G18" s="142"/>
      <c r="H18" s="26">
        <f>IF($I8&gt;0,$I8*'Table 7.1'!L9,0)</f>
        <v>0</v>
      </c>
      <c r="I18" s="27">
        <f>IF($I8&gt;0,$I8*'Table 7.1'!L10,0)</f>
        <v>0</v>
      </c>
      <c r="M18" s="102"/>
      <c r="N18" s="103"/>
      <c r="O18" s="100"/>
      <c r="P18" s="100"/>
      <c r="Q18" s="100"/>
      <c r="R18" s="100"/>
      <c r="S18" s="100"/>
      <c r="T18" s="100"/>
      <c r="U18" s="100"/>
      <c r="V18" s="100"/>
      <c r="W18" s="102"/>
      <c r="X18" s="99"/>
      <c r="Y18" s="100"/>
      <c r="Z18" s="102"/>
      <c r="AA18" s="103"/>
      <c r="AB18" s="100"/>
      <c r="AC18" s="100"/>
      <c r="AD18" s="100"/>
      <c r="AE18" s="100"/>
      <c r="AF18" s="100"/>
      <c r="AG18" s="100"/>
      <c r="AH18" s="100"/>
      <c r="AI18" s="100"/>
      <c r="AJ18" s="102"/>
      <c r="AK18" s="99"/>
      <c r="AL18" s="100"/>
      <c r="AM18" s="102"/>
      <c r="AN18" s="103"/>
      <c r="AO18" s="100"/>
      <c r="AP18" s="100"/>
      <c r="AQ18" s="100"/>
      <c r="AR18" s="100"/>
      <c r="AS18" s="100"/>
      <c r="AT18" s="100"/>
      <c r="AU18" s="100"/>
      <c r="AV18" s="100"/>
      <c r="AW18" s="102"/>
      <c r="AX18" s="99"/>
      <c r="AY18" s="100"/>
      <c r="AZ18" s="102"/>
      <c r="BA18" s="103"/>
      <c r="BB18" s="100"/>
      <c r="BC18" s="100"/>
      <c r="BD18" s="100"/>
      <c r="BE18" s="100"/>
      <c r="BF18" s="100"/>
      <c r="BG18" s="100"/>
      <c r="BH18" s="100"/>
      <c r="BI18" s="100"/>
      <c r="BJ18" s="102"/>
      <c r="BK18" s="99"/>
      <c r="BL18" s="100"/>
      <c r="BM18" s="102"/>
      <c r="BN18" s="103"/>
      <c r="BO18" s="100"/>
      <c r="BP18" s="100"/>
      <c r="BQ18" s="100"/>
      <c r="BR18" s="100"/>
      <c r="BS18" s="100"/>
      <c r="BT18" s="100"/>
      <c r="BU18" s="100"/>
      <c r="BV18" s="100"/>
      <c r="BW18" s="102"/>
      <c r="BX18" s="99"/>
      <c r="BY18" s="100"/>
      <c r="BZ18" s="102"/>
      <c r="CA18" s="103"/>
      <c r="CB18" s="100"/>
      <c r="CC18" s="100"/>
      <c r="CD18" s="100"/>
      <c r="CE18" s="100"/>
      <c r="CF18" s="100"/>
      <c r="CG18" s="100"/>
      <c r="CH18" s="100"/>
      <c r="CI18" s="100"/>
    </row>
    <row r="19" spans="2:87" ht="16.5" customHeight="1">
      <c r="B19" s="19" t="s">
        <v>4</v>
      </c>
      <c r="C19" s="26">
        <f>IF($I9&gt;0,$I9*'Table 7.1'!L11,0)</f>
        <v>0</v>
      </c>
      <c r="D19" s="67"/>
      <c r="E19" s="26">
        <f>IF($I9&gt;0,$I9*'Table 7.1'!L13,0)</f>
        <v>0</v>
      </c>
      <c r="F19" s="141">
        <f>IF($I9&gt;0,$I9*'Table 7.1'!L14,0)</f>
        <v>0</v>
      </c>
      <c r="G19" s="142"/>
      <c r="H19" s="26">
        <f>IF($I9&gt;0,$I9*'Table 7.1'!L15,0)</f>
        <v>0</v>
      </c>
      <c r="I19" s="27">
        <f>IF($I9&gt;0,$I9*'Table 7.1'!L16,0)</f>
        <v>0</v>
      </c>
      <c r="M19" s="102"/>
      <c r="N19" s="103"/>
      <c r="O19" s="100"/>
      <c r="P19" s="100"/>
      <c r="Q19" s="100"/>
      <c r="R19" s="100"/>
      <c r="S19" s="100"/>
      <c r="T19" s="100"/>
      <c r="U19" s="100"/>
      <c r="V19" s="100"/>
      <c r="W19" s="102"/>
      <c r="X19" s="99"/>
      <c r="Y19" s="100"/>
      <c r="Z19" s="102"/>
      <c r="AA19" s="103"/>
      <c r="AB19" s="100"/>
      <c r="AC19" s="100"/>
      <c r="AD19" s="100"/>
      <c r="AE19" s="100"/>
      <c r="AF19" s="100"/>
      <c r="AG19" s="100"/>
      <c r="AH19" s="100"/>
      <c r="AI19" s="100"/>
      <c r="AJ19" s="102"/>
      <c r="AK19" s="99"/>
      <c r="AL19" s="100"/>
      <c r="AM19" s="102"/>
      <c r="AN19" s="103"/>
      <c r="AO19" s="100"/>
      <c r="AP19" s="100"/>
      <c r="AQ19" s="100"/>
      <c r="AR19" s="100"/>
      <c r="AS19" s="100"/>
      <c r="AT19" s="100"/>
      <c r="AU19" s="100"/>
      <c r="AV19" s="100"/>
      <c r="AW19" s="102"/>
      <c r="AX19" s="99"/>
      <c r="AY19" s="100"/>
      <c r="AZ19" s="102"/>
      <c r="BA19" s="103"/>
      <c r="BB19" s="100"/>
      <c r="BC19" s="100"/>
      <c r="BD19" s="100"/>
      <c r="BE19" s="100"/>
      <c r="BF19" s="100"/>
      <c r="BG19" s="100"/>
      <c r="BH19" s="100"/>
      <c r="BI19" s="100"/>
      <c r="BJ19" s="102"/>
      <c r="BK19" s="99"/>
      <c r="BL19" s="100"/>
      <c r="BM19" s="102"/>
      <c r="BN19" s="103"/>
      <c r="BO19" s="100"/>
      <c r="BP19" s="100"/>
      <c r="BQ19" s="100"/>
      <c r="BR19" s="100"/>
      <c r="BS19" s="100"/>
      <c r="BT19" s="100"/>
      <c r="BU19" s="100"/>
      <c r="BV19" s="100"/>
      <c r="BW19" s="102"/>
      <c r="BX19" s="99"/>
      <c r="BY19" s="100"/>
      <c r="BZ19" s="102"/>
      <c r="CA19" s="103"/>
      <c r="CB19" s="100"/>
      <c r="CC19" s="100"/>
      <c r="CD19" s="100"/>
      <c r="CE19" s="100"/>
      <c r="CF19" s="100"/>
      <c r="CG19" s="100"/>
      <c r="CH19" s="100"/>
      <c r="CI19" s="100"/>
    </row>
    <row r="20" spans="2:87" ht="16.5" customHeight="1">
      <c r="B20" s="19" t="s">
        <v>5</v>
      </c>
      <c r="C20" s="26">
        <f>IF($I10&gt;0,$I10*'Table 7.1'!L17,0)</f>
        <v>0</v>
      </c>
      <c r="D20" s="26">
        <f>IF($I10&gt;0,$I10*'Table 7.1'!L18,0)</f>
        <v>0</v>
      </c>
      <c r="E20" s="67"/>
      <c r="F20" s="141">
        <f>IF($I10&gt;0,$I10*'Table 7.1'!L20,0)</f>
        <v>0</v>
      </c>
      <c r="G20" s="142"/>
      <c r="H20" s="26">
        <f>IF($I10&gt;0,$I10*'Table 7.1'!L21,0)</f>
        <v>0</v>
      </c>
      <c r="I20" s="27">
        <f>IF($I10&gt;0,$I10*'Table 7.1'!L22,0)</f>
        <v>0</v>
      </c>
      <c r="M20" s="102"/>
      <c r="N20" s="103"/>
      <c r="O20" s="100"/>
      <c r="P20" s="100"/>
      <c r="Q20" s="100"/>
      <c r="R20" s="100"/>
      <c r="S20" s="100"/>
      <c r="T20" s="100"/>
      <c r="U20" s="100"/>
      <c r="V20" s="100"/>
      <c r="W20" s="102"/>
      <c r="X20" s="99"/>
      <c r="Y20" s="100"/>
      <c r="Z20" s="102"/>
      <c r="AA20" s="103"/>
      <c r="AB20" s="100"/>
      <c r="AC20" s="100"/>
      <c r="AD20" s="100"/>
      <c r="AE20" s="100"/>
      <c r="AF20" s="100"/>
      <c r="AG20" s="100"/>
      <c r="AH20" s="100"/>
      <c r="AI20" s="100"/>
      <c r="AJ20" s="102"/>
      <c r="AK20" s="99"/>
      <c r="AL20" s="100"/>
      <c r="AM20" s="102"/>
      <c r="AN20" s="103"/>
      <c r="AO20" s="100"/>
      <c r="AP20" s="100"/>
      <c r="AQ20" s="100"/>
      <c r="AR20" s="100"/>
      <c r="AS20" s="100"/>
      <c r="AT20" s="100"/>
      <c r="AU20" s="100"/>
      <c r="AV20" s="100"/>
      <c r="AW20" s="102"/>
      <c r="AX20" s="99"/>
      <c r="AY20" s="100"/>
      <c r="AZ20" s="102"/>
      <c r="BA20" s="103"/>
      <c r="BB20" s="100"/>
      <c r="BC20" s="100"/>
      <c r="BD20" s="100"/>
      <c r="BE20" s="100"/>
      <c r="BF20" s="100"/>
      <c r="BG20" s="100"/>
      <c r="BH20" s="100"/>
      <c r="BI20" s="100"/>
      <c r="BJ20" s="102"/>
      <c r="BK20" s="99"/>
      <c r="BL20" s="100"/>
      <c r="BM20" s="102"/>
      <c r="BN20" s="103"/>
      <c r="BO20" s="100"/>
      <c r="BP20" s="100"/>
      <c r="BQ20" s="100"/>
      <c r="BR20" s="100"/>
      <c r="BS20" s="100"/>
      <c r="BT20" s="100"/>
      <c r="BU20" s="100"/>
      <c r="BV20" s="100"/>
      <c r="BW20" s="102"/>
      <c r="BX20" s="99"/>
      <c r="BY20" s="100"/>
      <c r="BZ20" s="102"/>
      <c r="CA20" s="103"/>
      <c r="CB20" s="100"/>
      <c r="CC20" s="100"/>
      <c r="CD20" s="100"/>
      <c r="CE20" s="100"/>
      <c r="CF20" s="100"/>
      <c r="CG20" s="100"/>
      <c r="CH20" s="100"/>
      <c r="CI20" s="100"/>
    </row>
    <row r="21" spans="2:87" ht="16.5" customHeight="1">
      <c r="B21" s="19" t="s">
        <v>9</v>
      </c>
      <c r="C21" s="26">
        <f>IF($I11&gt;0,$I11*'Table 7.1'!L23,0)</f>
        <v>0</v>
      </c>
      <c r="D21" s="26">
        <f>IF($I11&gt;0,$I11*'Table 7.1'!L24,0)</f>
        <v>0</v>
      </c>
      <c r="E21" s="26">
        <f>IF($I11&gt;0,$I11*'Table 7.1'!L25,0)</f>
        <v>0</v>
      </c>
      <c r="F21" s="138"/>
      <c r="G21" s="139"/>
      <c r="H21" s="26">
        <f>IF($I11&gt;0,$I11*'Table 7.1'!L27,0)</f>
        <v>0</v>
      </c>
      <c r="I21" s="27">
        <f>IF($I11&gt;0,$I11*'Table 7.1'!L28,0)</f>
        <v>0</v>
      </c>
    </row>
    <row r="22" spans="2:87" ht="16.5" customHeight="1">
      <c r="B22" s="19" t="s">
        <v>6</v>
      </c>
      <c r="C22" s="26">
        <f>IF($I12&gt;0,$I12*'Table 7.1'!L29,0)</f>
        <v>0</v>
      </c>
      <c r="D22" s="26">
        <f>IF($I12&gt;0,$I12*'Table 7.1'!L30,0)</f>
        <v>0</v>
      </c>
      <c r="E22" s="26">
        <f>IF($I12&gt;0,$I12*'Table 7.1'!L31,0)</f>
        <v>0</v>
      </c>
      <c r="F22" s="141">
        <f>IF($I12&gt;0,$I12*'Table 7.1'!L32,0)</f>
        <v>0</v>
      </c>
      <c r="G22" s="142"/>
      <c r="H22" s="67"/>
      <c r="I22" s="27">
        <f>IF($I12&gt;0,$I12*'Table 7.1'!L34,0)</f>
        <v>0</v>
      </c>
    </row>
    <row r="23" spans="2:87" ht="16.5" customHeight="1" thickBot="1">
      <c r="B23" s="20" t="s">
        <v>7</v>
      </c>
      <c r="C23" s="60">
        <f>IF($I13&gt;0,$I13*'Table 7.1'!L35,0)</f>
        <v>0</v>
      </c>
      <c r="D23" s="60">
        <f>IF($I13&gt;0,$I13*'Table 7.1'!L36,0)</f>
        <v>0</v>
      </c>
      <c r="E23" s="60">
        <f>IF($I13&gt;0,$I13*'Table 7.1'!L37,0)</f>
        <v>0</v>
      </c>
      <c r="F23" s="170">
        <f>IF($I13&gt;0,$I13*'Table 7.1'!L38,0)</f>
        <v>0</v>
      </c>
      <c r="G23" s="171"/>
      <c r="H23" s="60">
        <f>IF($I13&gt;0,$I13*'Table 7.1'!L39,0)</f>
        <v>0</v>
      </c>
      <c r="I23" s="69"/>
    </row>
    <row r="24" spans="2:87" ht="16.5" customHeight="1" thickBot="1">
      <c r="F24" s="157"/>
      <c r="G24" s="157"/>
    </row>
    <row r="25" spans="2:87" ht="16.5" customHeight="1">
      <c r="B25" s="158" t="s">
        <v>111</v>
      </c>
      <c r="C25" s="159"/>
      <c r="D25" s="159"/>
      <c r="E25" s="159"/>
      <c r="F25" s="159"/>
      <c r="G25" s="159"/>
      <c r="H25" s="159"/>
      <c r="I25" s="160"/>
    </row>
    <row r="26" spans="2:87" ht="16.5" customHeight="1">
      <c r="B26" s="143" t="s">
        <v>42</v>
      </c>
      <c r="C26" s="176" t="s">
        <v>43</v>
      </c>
      <c r="D26" s="174"/>
      <c r="E26" s="174"/>
      <c r="F26" s="174"/>
      <c r="G26" s="174"/>
      <c r="H26" s="174"/>
      <c r="I26" s="175"/>
    </row>
    <row r="27" spans="2:87" ht="16.5" customHeight="1">
      <c r="B27" s="127"/>
      <c r="C27" s="17" t="s">
        <v>3</v>
      </c>
      <c r="D27" s="17" t="s">
        <v>4</v>
      </c>
      <c r="E27" s="17" t="s">
        <v>5</v>
      </c>
      <c r="F27" s="146" t="s">
        <v>9</v>
      </c>
      <c r="G27" s="146"/>
      <c r="H27" s="17" t="s">
        <v>6</v>
      </c>
      <c r="I27" s="18" t="s">
        <v>7</v>
      </c>
    </row>
    <row r="28" spans="2:87" ht="16.5" customHeight="1">
      <c r="B28" s="19" t="s">
        <v>3</v>
      </c>
      <c r="C28" s="67"/>
      <c r="D28" s="26">
        <f>IF($E$9&gt;0,$E$9*'Table 7.2'!L11,0)</f>
        <v>0</v>
      </c>
      <c r="E28" s="26">
        <f>IF($E$10&gt;0,$E$10*'Table 7.2'!L17,0)</f>
        <v>0</v>
      </c>
      <c r="F28" s="141">
        <f>IF($E$11&gt;0,$E$11*'Table 7.2'!L23,0)</f>
        <v>0</v>
      </c>
      <c r="G28" s="142"/>
      <c r="H28" s="26">
        <f>IF($E$12&gt;0,$E$12*'Table 7.2'!L29,0)</f>
        <v>0</v>
      </c>
      <c r="I28" s="27">
        <f>IF($E$13&gt;0,$E$13*'Table 7.2'!L35,0)</f>
        <v>0</v>
      </c>
    </row>
    <row r="29" spans="2:87" ht="16.5" customHeight="1">
      <c r="B29" s="19" t="s">
        <v>4</v>
      </c>
      <c r="C29" s="26">
        <f>IF($E$8&gt;0,$E$8*'Table 7.2'!L6,0)</f>
        <v>0</v>
      </c>
      <c r="D29" s="67"/>
      <c r="E29" s="26">
        <f>IF($E$10&gt;0,$E$10*'Table 7.2'!L18,0)</f>
        <v>0</v>
      </c>
      <c r="F29" s="141">
        <f>IF($E$11&gt;0,$E$11*'Table 7.2'!L24,0)</f>
        <v>0</v>
      </c>
      <c r="G29" s="142"/>
      <c r="H29" s="26">
        <f>IF($E$12&gt;0,$E$12*'Table 7.2'!L30,0)</f>
        <v>0</v>
      </c>
      <c r="I29" s="27">
        <f>IF($E$13&gt;0,$E$13*'Table 7.2'!L36,0)</f>
        <v>0</v>
      </c>
    </row>
    <row r="30" spans="2:87" ht="16.5" customHeight="1">
      <c r="B30" s="19" t="s">
        <v>5</v>
      </c>
      <c r="C30" s="26">
        <f>IF($E$8&gt;0,$E$8*'Table 7.2'!L7,0)</f>
        <v>0</v>
      </c>
      <c r="D30" s="26">
        <f>IF($E$9&gt;0,$E$9*'Table 7.2'!L13,0)</f>
        <v>0</v>
      </c>
      <c r="E30" s="67"/>
      <c r="F30" s="141">
        <f>IF($E$11&gt;0,$E$11*'Table 7.2'!L25,0)</f>
        <v>0</v>
      </c>
      <c r="G30" s="142"/>
      <c r="H30" s="26">
        <f>IF($E$12&gt;0,$E$12*'Table 7.2'!L31,0)</f>
        <v>0</v>
      </c>
      <c r="I30" s="27">
        <f>IF($E$13&gt;0,$E$13*'Table 7.2'!L37,0)</f>
        <v>0</v>
      </c>
    </row>
    <row r="31" spans="2:87" ht="16.5" customHeight="1">
      <c r="B31" s="19" t="s">
        <v>9</v>
      </c>
      <c r="C31" s="26">
        <f>IF($E$8&gt;0,$E$8*'Table 7.2'!L8,0)</f>
        <v>0</v>
      </c>
      <c r="D31" s="26">
        <f>IF($E$9&gt;0,$E$9*'Table 7.2'!L14,0)</f>
        <v>0</v>
      </c>
      <c r="E31" s="26">
        <f>IF($E$10&gt;0,$E$10*'Table 7.2'!L20,0)</f>
        <v>0</v>
      </c>
      <c r="F31" s="138"/>
      <c r="G31" s="139"/>
      <c r="H31" s="26">
        <f>IF($E$12&gt;0,$E$12*'Table 7.2'!L32,0)</f>
        <v>0</v>
      </c>
      <c r="I31" s="27">
        <f>IF($E$13&gt;0,$E$13*'Table 7.2'!L38,0)</f>
        <v>0</v>
      </c>
    </row>
    <row r="32" spans="2:87" ht="16.5" customHeight="1">
      <c r="B32" s="19" t="s">
        <v>6</v>
      </c>
      <c r="C32" s="26">
        <f>IF($E$8&gt;0,$E$8*'Table 7.2'!L9,0)</f>
        <v>0</v>
      </c>
      <c r="D32" s="26">
        <f>IF($E$9&gt;0,$E$9*'Table 7.2'!L15,0)</f>
        <v>0</v>
      </c>
      <c r="E32" s="26">
        <f>IF($E$10&gt;0,$E$10*'Table 7.2'!L21,0)</f>
        <v>0</v>
      </c>
      <c r="F32" s="141">
        <f>IF($E$11&gt;0,$E$11*'Table 7.2'!L27,0)</f>
        <v>0</v>
      </c>
      <c r="G32" s="142"/>
      <c r="H32" s="67"/>
      <c r="I32" s="27">
        <f>IF($E$13&gt;0,$E$13*'Table 7.2'!L39,0)</f>
        <v>0</v>
      </c>
    </row>
    <row r="33" spans="2:92" ht="16.5" customHeight="1" thickBot="1">
      <c r="B33" s="20" t="s">
        <v>7</v>
      </c>
      <c r="C33" s="60">
        <f>IF($E$8&gt;0,$E$8*'Table 7.2'!L10,0)</f>
        <v>0</v>
      </c>
      <c r="D33" s="60">
        <f>IF($E$9&gt;0,$E$9*'Table 7.2'!L16,0)</f>
        <v>0</v>
      </c>
      <c r="E33" s="60">
        <f>IF($E$10&gt;0,$E$10*'Table 7.2'!L22,0)</f>
        <v>0</v>
      </c>
      <c r="F33" s="170">
        <f>IF($E$11&gt;0,$E$11*'Table 7.2'!L28,0)</f>
        <v>0</v>
      </c>
      <c r="G33" s="171"/>
      <c r="H33" s="60">
        <f>IF($E$12&gt;0,$E$12*'Table 7.2'!L34,0)</f>
        <v>0</v>
      </c>
      <c r="I33" s="69"/>
    </row>
    <row r="34" spans="2:92" s="13" customFormat="1" ht="16.5" customHeight="1" thickBot="1">
      <c r="C34" s="97"/>
      <c r="D34" s="97"/>
      <c r="E34" s="97"/>
      <c r="F34" s="194"/>
      <c r="G34" s="157"/>
      <c r="H34" s="97"/>
      <c r="I34" s="97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</row>
    <row r="35" spans="2:92" ht="16.5" customHeight="1">
      <c r="B35" s="158" t="s">
        <v>113</v>
      </c>
      <c r="C35" s="159"/>
      <c r="D35" s="159"/>
      <c r="E35" s="159"/>
      <c r="F35" s="159"/>
      <c r="G35" s="159"/>
      <c r="H35" s="159"/>
      <c r="I35" s="160"/>
    </row>
    <row r="36" spans="2:92" ht="16.5" customHeight="1">
      <c r="B36" s="181" t="s">
        <v>81</v>
      </c>
      <c r="C36" s="148" t="s">
        <v>82</v>
      </c>
      <c r="D36" s="149"/>
      <c r="E36" s="150"/>
      <c r="F36" s="55"/>
      <c r="G36" s="148" t="s">
        <v>133</v>
      </c>
      <c r="H36" s="149"/>
      <c r="I36" s="183"/>
    </row>
    <row r="37" spans="2:92" ht="16.5" customHeight="1">
      <c r="B37" s="127"/>
      <c r="C37" s="51" t="s">
        <v>79</v>
      </c>
      <c r="D37" s="51" t="s">
        <v>80</v>
      </c>
      <c r="E37" s="51" t="s">
        <v>8</v>
      </c>
      <c r="F37" s="56"/>
      <c r="G37" s="51" t="s">
        <v>95</v>
      </c>
      <c r="H37" s="51" t="s">
        <v>93</v>
      </c>
      <c r="I37" s="58" t="s">
        <v>94</v>
      </c>
    </row>
    <row r="38" spans="2:92" ht="16.5" customHeight="1">
      <c r="B38" s="19" t="s">
        <v>3</v>
      </c>
      <c r="C38" s="114">
        <f>SUM('Page 1-P'!C45:C50)</f>
        <v>0</v>
      </c>
      <c r="D38" s="114">
        <f>E8-C38</f>
        <v>0</v>
      </c>
      <c r="E38" s="115">
        <f>C38+D38</f>
        <v>0</v>
      </c>
      <c r="F38" s="56"/>
      <c r="G38" s="116">
        <f t="shared" ref="G38:G43" si="62">ROUND((D38-H38-I38)/C8,0)</f>
        <v>0</v>
      </c>
      <c r="H38" s="116">
        <f>ROUND(D38*'Page 1-P'!D24,0)</f>
        <v>0</v>
      </c>
      <c r="I38" s="121">
        <f>ROUND(D38*'Page 1-P'!E24,0)</f>
        <v>0</v>
      </c>
    </row>
    <row r="39" spans="2:92" ht="16.5" customHeight="1">
      <c r="B39" s="19" t="s">
        <v>4</v>
      </c>
      <c r="C39" s="114">
        <f>SUM('Page 1-P'!D45:D50)</f>
        <v>0</v>
      </c>
      <c r="D39" s="114">
        <f t="shared" ref="D39:D43" si="63">E9-C39</f>
        <v>0</v>
      </c>
      <c r="E39" s="116">
        <f t="shared" ref="E39:E44" si="64">C39+D39</f>
        <v>0</v>
      </c>
      <c r="F39" s="56"/>
      <c r="G39" s="116">
        <f t="shared" si="62"/>
        <v>0</v>
      </c>
      <c r="H39" s="116">
        <f>ROUND(D39*'Page 1-P'!D25,0)</f>
        <v>0</v>
      </c>
      <c r="I39" s="121">
        <f>ROUND(D39*'Page 1-P'!E25,0)</f>
        <v>0</v>
      </c>
    </row>
    <row r="40" spans="2:92" ht="16.5" customHeight="1">
      <c r="B40" s="19" t="s">
        <v>5</v>
      </c>
      <c r="C40" s="114">
        <f>SUM('Page 1-P'!E45:E50)</f>
        <v>0</v>
      </c>
      <c r="D40" s="114">
        <f t="shared" si="63"/>
        <v>0</v>
      </c>
      <c r="E40" s="116">
        <f t="shared" si="64"/>
        <v>0</v>
      </c>
      <c r="F40" s="56"/>
      <c r="G40" s="116">
        <f t="shared" si="62"/>
        <v>0</v>
      </c>
      <c r="H40" s="116">
        <f>ROUND(D40*'Page 1-P'!D26,0)</f>
        <v>0</v>
      </c>
      <c r="I40" s="121">
        <f>ROUND(D40*'Page 1-P'!E26,0)</f>
        <v>0</v>
      </c>
    </row>
    <row r="41" spans="2:92" ht="16.5" customHeight="1">
      <c r="B41" s="19" t="s">
        <v>9</v>
      </c>
      <c r="C41" s="114">
        <f>SUM('Page 1-P'!F45:G50)</f>
        <v>0</v>
      </c>
      <c r="D41" s="114">
        <f t="shared" si="63"/>
        <v>0</v>
      </c>
      <c r="E41" s="116">
        <f t="shared" si="64"/>
        <v>0</v>
      </c>
      <c r="F41" s="56"/>
      <c r="G41" s="116">
        <f t="shared" si="62"/>
        <v>0</v>
      </c>
      <c r="H41" s="116">
        <f>ROUND(D41*'Page 1-P'!D27,0)</f>
        <v>0</v>
      </c>
      <c r="I41" s="121">
        <f>ROUND(D41*'Page 1-P'!E27,0)</f>
        <v>0</v>
      </c>
    </row>
    <row r="42" spans="2:92" ht="16.5" customHeight="1">
      <c r="B42" s="19" t="s">
        <v>6</v>
      </c>
      <c r="C42" s="114">
        <f>SUM('Page 1-P'!H45:H50)</f>
        <v>0</v>
      </c>
      <c r="D42" s="114">
        <f t="shared" si="63"/>
        <v>0</v>
      </c>
      <c r="E42" s="116">
        <f t="shared" si="64"/>
        <v>0</v>
      </c>
      <c r="F42" s="56"/>
      <c r="G42" s="116">
        <f t="shared" si="62"/>
        <v>0</v>
      </c>
      <c r="H42" s="116">
        <f>ROUND(D42*'Page 1-P'!D28,0)</f>
        <v>0</v>
      </c>
      <c r="I42" s="121">
        <f>ROUND(D42*'Page 1-P'!E28,0)</f>
        <v>0</v>
      </c>
    </row>
    <row r="43" spans="2:92" ht="16.5" customHeight="1">
      <c r="B43" s="79" t="s">
        <v>7</v>
      </c>
      <c r="C43" s="114">
        <f>SUM('Page 1-P'!I45:I50)</f>
        <v>0</v>
      </c>
      <c r="D43" s="114">
        <f t="shared" si="63"/>
        <v>0</v>
      </c>
      <c r="E43" s="118">
        <f t="shared" si="64"/>
        <v>0</v>
      </c>
      <c r="F43" s="56"/>
      <c r="G43" s="116">
        <f t="shared" si="62"/>
        <v>0</v>
      </c>
      <c r="H43" s="118">
        <f>ROUND(D43*'Page 1-P'!D29,0)</f>
        <v>0</v>
      </c>
      <c r="I43" s="122">
        <f>ROUND(D43*'Page 1-P'!E29,0)</f>
        <v>0</v>
      </c>
    </row>
    <row r="44" spans="2:92" ht="16.5" customHeight="1" thickBot="1">
      <c r="B44" s="59" t="s">
        <v>96</v>
      </c>
      <c r="C44" s="119">
        <v>0</v>
      </c>
      <c r="D44" s="119">
        <f>IF('Page 1-P'!C30&gt;1,ROUND('Page 1-P'!H18*'Page 1-P'!C30,0),'Page 1-P'!H18)</f>
        <v>0</v>
      </c>
      <c r="E44" s="120">
        <f t="shared" si="64"/>
        <v>0</v>
      </c>
      <c r="F44" s="57"/>
      <c r="G44" s="120">
        <f>ROUND((D44-H44-I44)/IF('Page 1-P'!C30&gt;1,'Page 1-P'!C30,1),0)</f>
        <v>0</v>
      </c>
      <c r="H44" s="120">
        <f>ROUND(D44*'Page 1-P'!D30,0)</f>
        <v>0</v>
      </c>
      <c r="I44" s="123">
        <f>ROUND(D44*'Page 1-P'!E30,0)</f>
        <v>0</v>
      </c>
    </row>
    <row r="45" spans="2:92" ht="16.5" customHeight="1" thickBot="1">
      <c r="B45" s="13"/>
      <c r="C45" s="13"/>
      <c r="D45" s="13"/>
      <c r="E45" s="13"/>
      <c r="F45" s="13"/>
      <c r="G45" s="13"/>
      <c r="H45" s="13"/>
      <c r="I45" s="13"/>
    </row>
    <row r="46" spans="2:92" ht="16.5" customHeight="1">
      <c r="B46" s="158" t="s">
        <v>114</v>
      </c>
      <c r="C46" s="159"/>
      <c r="D46" s="159"/>
      <c r="E46" s="159"/>
      <c r="F46" s="159"/>
      <c r="G46" s="159"/>
      <c r="H46" s="159"/>
      <c r="I46" s="160"/>
    </row>
    <row r="47" spans="2:92" ht="16.5" customHeight="1">
      <c r="B47" s="181" t="s">
        <v>83</v>
      </c>
      <c r="C47" s="148" t="s">
        <v>82</v>
      </c>
      <c r="D47" s="149"/>
      <c r="E47" s="150"/>
      <c r="F47" s="55"/>
      <c r="G47" s="148" t="s">
        <v>133</v>
      </c>
      <c r="H47" s="149"/>
      <c r="I47" s="183"/>
    </row>
    <row r="48" spans="2:92" ht="16.5" customHeight="1">
      <c r="B48" s="127"/>
      <c r="C48" s="51" t="s">
        <v>79</v>
      </c>
      <c r="D48" s="51" t="s">
        <v>80</v>
      </c>
      <c r="E48" s="51" t="s">
        <v>8</v>
      </c>
      <c r="F48" s="56"/>
      <c r="G48" s="51" t="s">
        <v>95</v>
      </c>
      <c r="H48" s="51" t="s">
        <v>93</v>
      </c>
      <c r="I48" s="58" t="s">
        <v>94</v>
      </c>
    </row>
    <row r="49" spans="2:10" ht="16.5" customHeight="1">
      <c r="B49" s="19" t="s">
        <v>3</v>
      </c>
      <c r="C49" s="114">
        <f>SUM('Page 1-P'!C45:I45)</f>
        <v>0</v>
      </c>
      <c r="D49" s="114">
        <f t="shared" ref="D49:D54" si="65">I8-C49</f>
        <v>0</v>
      </c>
      <c r="E49" s="115">
        <f>C49+D49</f>
        <v>0</v>
      </c>
      <c r="F49" s="56"/>
      <c r="G49" s="116">
        <f t="shared" ref="G49:G54" si="66">ROUND((D49-H49-I49)/G8,0)</f>
        <v>0</v>
      </c>
      <c r="H49" s="116">
        <f>ROUND(D49*'Page 1-P'!H24,0)</f>
        <v>0</v>
      </c>
      <c r="I49" s="121">
        <f>ROUND(D49*'Page 1-P'!I24,0)</f>
        <v>0</v>
      </c>
    </row>
    <row r="50" spans="2:10" ht="16.5" customHeight="1">
      <c r="B50" s="19" t="s">
        <v>4</v>
      </c>
      <c r="C50" s="114">
        <f>SUM('Page 1-P'!C46:I46)</f>
        <v>0</v>
      </c>
      <c r="D50" s="114">
        <f t="shared" si="65"/>
        <v>0</v>
      </c>
      <c r="E50" s="116">
        <f t="shared" ref="E50:E55" si="67">C50+D50</f>
        <v>0</v>
      </c>
      <c r="F50" s="56"/>
      <c r="G50" s="116">
        <f t="shared" si="66"/>
        <v>0</v>
      </c>
      <c r="H50" s="116">
        <f>ROUND(D50*'Page 1-P'!H25,0)</f>
        <v>0</v>
      </c>
      <c r="I50" s="121">
        <f>ROUND(D50*'Page 1-P'!I25,0)</f>
        <v>0</v>
      </c>
    </row>
    <row r="51" spans="2:10" ht="16.5" customHeight="1">
      <c r="B51" s="19" t="s">
        <v>5</v>
      </c>
      <c r="C51" s="114">
        <f>SUM('Page 1-P'!C47:I47)</f>
        <v>0</v>
      </c>
      <c r="D51" s="114">
        <f t="shared" si="65"/>
        <v>0</v>
      </c>
      <c r="E51" s="116">
        <f t="shared" si="67"/>
        <v>0</v>
      </c>
      <c r="F51" s="56"/>
      <c r="G51" s="116">
        <f t="shared" si="66"/>
        <v>0</v>
      </c>
      <c r="H51" s="116">
        <f>ROUND(D51*'Page 1-P'!H26,0)</f>
        <v>0</v>
      </c>
      <c r="I51" s="121">
        <f>ROUND(D51*'Page 1-P'!I26,0)</f>
        <v>0</v>
      </c>
    </row>
    <row r="52" spans="2:10" ht="16.5" customHeight="1">
      <c r="B52" s="19" t="s">
        <v>9</v>
      </c>
      <c r="C52" s="114">
        <f>SUM('Page 1-P'!C48:I48)</f>
        <v>0</v>
      </c>
      <c r="D52" s="114">
        <f t="shared" si="65"/>
        <v>0</v>
      </c>
      <c r="E52" s="116">
        <f t="shared" si="67"/>
        <v>0</v>
      </c>
      <c r="F52" s="56"/>
      <c r="G52" s="116">
        <f t="shared" si="66"/>
        <v>0</v>
      </c>
      <c r="H52" s="116">
        <f>ROUND(D52*'Page 1-P'!H27,0)</f>
        <v>0</v>
      </c>
      <c r="I52" s="121">
        <f>ROUND(D52*'Page 1-P'!I27,0)</f>
        <v>0</v>
      </c>
    </row>
    <row r="53" spans="2:10" ht="16.5" customHeight="1">
      <c r="B53" s="19" t="s">
        <v>6</v>
      </c>
      <c r="C53" s="114">
        <f>SUM('Page 1-P'!C49:I49)</f>
        <v>0</v>
      </c>
      <c r="D53" s="114">
        <f t="shared" si="65"/>
        <v>0</v>
      </c>
      <c r="E53" s="116">
        <f t="shared" si="67"/>
        <v>0</v>
      </c>
      <c r="F53" s="56"/>
      <c r="G53" s="116">
        <f t="shared" si="66"/>
        <v>0</v>
      </c>
      <c r="H53" s="116">
        <f>ROUND(D53*'Page 1-P'!H28,0)</f>
        <v>0</v>
      </c>
      <c r="I53" s="121">
        <f>ROUND(D53*'Page 1-P'!I28,0)</f>
        <v>0</v>
      </c>
    </row>
    <row r="54" spans="2:10" ht="16.5" customHeight="1">
      <c r="B54" s="79" t="s">
        <v>7</v>
      </c>
      <c r="C54" s="114">
        <f>SUM('Page 1-P'!C50:I50)</f>
        <v>0</v>
      </c>
      <c r="D54" s="114">
        <f t="shared" si="65"/>
        <v>0</v>
      </c>
      <c r="E54" s="118">
        <f t="shared" si="67"/>
        <v>0</v>
      </c>
      <c r="F54" s="56"/>
      <c r="G54" s="116">
        <f t="shared" si="66"/>
        <v>0</v>
      </c>
      <c r="H54" s="118">
        <f>ROUND(D54*'Page 1-P'!H29,0)</f>
        <v>0</v>
      </c>
      <c r="I54" s="122">
        <f>ROUND(D54*'Page 1-P'!I29,0)</f>
        <v>0</v>
      </c>
    </row>
    <row r="55" spans="2:10" ht="16.5" customHeight="1" thickBot="1">
      <c r="B55" s="59" t="s">
        <v>96</v>
      </c>
      <c r="C55" s="119">
        <v>0</v>
      </c>
      <c r="D55" s="119">
        <f>IF('Page 1-P'!G30&gt;1,ROUND('Page 1-P'!I18*'Page 1-P'!G30,0),'Page 1-P'!I18)</f>
        <v>0</v>
      </c>
      <c r="E55" s="120">
        <f t="shared" si="67"/>
        <v>0</v>
      </c>
      <c r="F55" s="57"/>
      <c r="G55" s="120">
        <f>ROUND((D55-H55-I55)/IF('Page 1-P'!G30&gt;1,'Page 1-P'!G30,1),0)</f>
        <v>0</v>
      </c>
      <c r="H55" s="120">
        <f>ROUND(D55*'Page 1-P'!H30,0)</f>
        <v>0</v>
      </c>
      <c r="I55" s="123">
        <f>ROUND(D55*'Page 1-P'!I30,0)</f>
        <v>0</v>
      </c>
    </row>
    <row r="56" spans="2:10" ht="16.5" customHeight="1" thickBot="1">
      <c r="F56" s="23"/>
      <c r="G56" s="13"/>
      <c r="H56" s="63"/>
      <c r="I56" s="62"/>
      <c r="J56" s="13"/>
    </row>
    <row r="57" spans="2:10" ht="16.5" customHeight="1">
      <c r="B57" s="184" t="s">
        <v>112</v>
      </c>
      <c r="C57" s="185"/>
      <c r="D57" s="185"/>
      <c r="E57" s="185"/>
      <c r="F57" s="185"/>
      <c r="G57" s="185"/>
      <c r="H57" s="185"/>
      <c r="I57" s="186"/>
    </row>
    <row r="58" spans="2:10" ht="16.5" customHeight="1">
      <c r="B58" s="164" t="s">
        <v>98</v>
      </c>
      <c r="C58" s="165"/>
      <c r="D58" s="165"/>
      <c r="E58" s="165"/>
      <c r="F58" s="165"/>
      <c r="G58" s="165"/>
      <c r="H58" s="165"/>
      <c r="I58" s="166"/>
    </row>
    <row r="59" spans="2:10" ht="16.5" customHeight="1">
      <c r="B59" s="164" t="s">
        <v>99</v>
      </c>
      <c r="C59" s="165"/>
      <c r="D59" s="165"/>
      <c r="E59" s="165"/>
      <c r="F59" s="165"/>
      <c r="G59" s="165"/>
      <c r="H59" s="165"/>
      <c r="I59" s="166"/>
    </row>
    <row r="60" spans="2:10" ht="16.5" customHeight="1" thickBot="1">
      <c r="B60" s="187" t="s">
        <v>131</v>
      </c>
      <c r="C60" s="188"/>
      <c r="D60" s="188"/>
      <c r="E60" s="188"/>
      <c r="F60" s="188"/>
      <c r="G60" s="188"/>
      <c r="H60" s="188"/>
      <c r="I60" s="189"/>
    </row>
  </sheetData>
  <sheetProtection password="CC38" sheet="1" selectLockedCells="1"/>
  <protectedRanges>
    <protectedRange sqref="I38 I8 I49" name="Table A PM"/>
    <protectedRange sqref="C8:E8 C38:E38 C49:E49 C50:D55 C39:D44" name="Table A AM"/>
    <protectedRange sqref="C2:E3" name="Information Left"/>
  </protectedRanges>
  <mergeCells count="45">
    <mergeCell ref="F22:G22"/>
    <mergeCell ref="B60:I60"/>
    <mergeCell ref="C2:E2"/>
    <mergeCell ref="C3:E3"/>
    <mergeCell ref="B5:I5"/>
    <mergeCell ref="B6:B7"/>
    <mergeCell ref="C6:E6"/>
    <mergeCell ref="G6:I6"/>
    <mergeCell ref="B15:I15"/>
    <mergeCell ref="B16:B17"/>
    <mergeCell ref="C16:I16"/>
    <mergeCell ref="F17:G17"/>
    <mergeCell ref="F18:G18"/>
    <mergeCell ref="F19:G19"/>
    <mergeCell ref="F20:G20"/>
    <mergeCell ref="F21:G21"/>
    <mergeCell ref="F23:G23"/>
    <mergeCell ref="F24:G24"/>
    <mergeCell ref="B25:I25"/>
    <mergeCell ref="B26:B27"/>
    <mergeCell ref="C26:I26"/>
    <mergeCell ref="F27:G27"/>
    <mergeCell ref="B57:I57"/>
    <mergeCell ref="B58:I58"/>
    <mergeCell ref="F31:G31"/>
    <mergeCell ref="F32:G32"/>
    <mergeCell ref="F33:G33"/>
    <mergeCell ref="B35:I35"/>
    <mergeCell ref="B36:B37"/>
    <mergeCell ref="BK3:BL3"/>
    <mergeCell ref="BX3:BY3"/>
    <mergeCell ref="B59:I59"/>
    <mergeCell ref="B46:I46"/>
    <mergeCell ref="B47:B48"/>
    <mergeCell ref="C47:E47"/>
    <mergeCell ref="G47:I47"/>
    <mergeCell ref="C36:E36"/>
    <mergeCell ref="G36:I36"/>
    <mergeCell ref="F34:G34"/>
    <mergeCell ref="X3:Y3"/>
    <mergeCell ref="AK3:AL3"/>
    <mergeCell ref="AX3:AY3"/>
    <mergeCell ref="F28:G28"/>
    <mergeCell ref="F29:G29"/>
    <mergeCell ref="F30:G30"/>
  </mergeCells>
  <conditionalFormatting sqref="V11:V12 U11 AI11:AI12 AH11 AV11:AV12 AU11 BI11:BI12 BH11 BV11:BV12 BU11 CI11:CI12 CH11">
    <cfRule type="cellIs" dxfId="0" priority="1" operator="greaterThan">
      <formula>1.00001</formula>
    </cfRule>
  </conditionalFormatting>
  <printOptions horizontalCentered="1"/>
  <pageMargins left="0.75" right="0.75" top="0.75" bottom="0.75" header="0.39" footer="0"/>
  <pageSetup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40"/>
  <sheetViews>
    <sheetView zoomScale="85" zoomScaleNormal="85" workbookViewId="0">
      <selection activeCell="E41" sqref="E41"/>
    </sheetView>
  </sheetViews>
  <sheetFormatPr defaultRowHeight="15" customHeight="1"/>
  <cols>
    <col min="1" max="1" width="2.42578125" style="1" customWidth="1"/>
    <col min="2" max="3" width="35.7109375" style="1" customWidth="1"/>
    <col min="4" max="4" width="14.28515625" style="4" bestFit="1" customWidth="1"/>
    <col min="5" max="5" width="14.42578125" style="4" bestFit="1" customWidth="1"/>
    <col min="6" max="6" width="7.140625" style="4" customWidth="1"/>
    <col min="7" max="7" width="6.42578125" style="4" bestFit="1" customWidth="1"/>
    <col min="8" max="8" width="6.140625" style="38" customWidth="1"/>
    <col min="9" max="10" width="35.7109375" style="1" customWidth="1"/>
    <col min="11" max="11" width="14.28515625" style="1" bestFit="1" customWidth="1"/>
    <col min="12" max="12" width="14.42578125" style="1" bestFit="1" customWidth="1"/>
    <col min="13" max="16384" width="9.140625" style="1"/>
  </cols>
  <sheetData>
    <row r="2" spans="2:12" ht="15" customHeight="1">
      <c r="B2" s="198" t="s">
        <v>25</v>
      </c>
      <c r="C2" s="198"/>
      <c r="D2" s="198"/>
      <c r="E2" s="198"/>
      <c r="F2" s="199" t="s">
        <v>50</v>
      </c>
      <c r="G2" s="199"/>
      <c r="I2" s="198" t="s">
        <v>27</v>
      </c>
      <c r="J2" s="198"/>
      <c r="K2" s="198"/>
      <c r="L2" s="198"/>
    </row>
    <row r="3" spans="2:12" ht="15" customHeight="1">
      <c r="B3" s="198" t="s">
        <v>10</v>
      </c>
      <c r="C3" s="198"/>
      <c r="D3" s="198" t="s">
        <v>26</v>
      </c>
      <c r="E3" s="198"/>
      <c r="F3" s="199"/>
      <c r="G3" s="199"/>
      <c r="I3" s="198" t="s">
        <v>10</v>
      </c>
      <c r="J3" s="198"/>
      <c r="K3" s="198" t="s">
        <v>26</v>
      </c>
      <c r="L3" s="198"/>
    </row>
    <row r="4" spans="2:12" ht="15" customHeight="1">
      <c r="B4" s="198"/>
      <c r="C4" s="198"/>
      <c r="D4" s="2" t="s">
        <v>1</v>
      </c>
      <c r="E4" s="2" t="s">
        <v>2</v>
      </c>
      <c r="F4" s="2" t="s">
        <v>45</v>
      </c>
      <c r="G4" s="2" t="s">
        <v>44</v>
      </c>
      <c r="I4" s="198"/>
      <c r="J4" s="198"/>
      <c r="K4" s="2" t="s">
        <v>1</v>
      </c>
      <c r="L4" s="2" t="s">
        <v>2</v>
      </c>
    </row>
    <row r="5" spans="2:12" ht="15" customHeight="1">
      <c r="B5" s="198" t="s">
        <v>19</v>
      </c>
      <c r="C5" s="3" t="s">
        <v>13</v>
      </c>
      <c r="D5" s="5">
        <v>0</v>
      </c>
      <c r="E5" s="5">
        <v>0</v>
      </c>
      <c r="F5" s="7">
        <v>1</v>
      </c>
      <c r="G5" s="7">
        <v>1</v>
      </c>
      <c r="H5" s="39"/>
      <c r="I5" s="198" t="s">
        <v>19</v>
      </c>
      <c r="J5" s="3" t="s">
        <v>13</v>
      </c>
      <c r="K5" s="6">
        <f>D5*F5</f>
        <v>0</v>
      </c>
      <c r="L5" s="6">
        <f>E5*G5</f>
        <v>0</v>
      </c>
    </row>
    <row r="6" spans="2:12" ht="15" customHeight="1">
      <c r="B6" s="198"/>
      <c r="C6" s="3" t="s">
        <v>14</v>
      </c>
      <c r="D6" s="5">
        <v>0</v>
      </c>
      <c r="E6" s="5">
        <v>0.09</v>
      </c>
      <c r="F6" s="7">
        <v>1</v>
      </c>
      <c r="G6" s="40">
        <f>IF('Page 1-P'!$D$35&lt;190,1,IF(AND('Page 1-P'!$D$35&gt;=190,'Page 1-P'!$D$35&lt;1524),((-0.0003*'Page 1-P'!$D$35)+1.06),IF(AND('Page 1-P'!$D$35&gt;=1524,'Page 1-P'!$D$35&lt;2360),((-0.0006*'Page 1-P'!$D$35)+1.52),0.1)))</f>
        <v>1</v>
      </c>
      <c r="H6" s="39"/>
      <c r="I6" s="198"/>
      <c r="J6" s="3" t="s">
        <v>14</v>
      </c>
      <c r="K6" s="6">
        <f t="shared" ref="K6:K40" si="0">D6*F6</f>
        <v>0</v>
      </c>
      <c r="L6" s="6">
        <f t="shared" ref="L6:L40" si="1">E6*G6</f>
        <v>0.09</v>
      </c>
    </row>
    <row r="7" spans="2:12" ht="15" customHeight="1">
      <c r="B7" s="198"/>
      <c r="C7" s="3" t="s">
        <v>15</v>
      </c>
      <c r="D7" s="5">
        <v>0.63</v>
      </c>
      <c r="E7" s="5">
        <v>0.04</v>
      </c>
      <c r="F7" s="7">
        <v>1</v>
      </c>
      <c r="G7" s="40">
        <f>IF('Page 1-P'!$E$35&lt;190,1,IF(AND('Page 1-P'!$E$35&gt;=190,'Page 1-P'!$E$35&lt;1524),((-0.0003*'Page 1-P'!$E$35)+1.06),IF(AND('Page 1-P'!$E$35&gt;=1524,'Page 1-P'!$E$35&lt;2360),((-0.0006*'Page 1-P'!$E$35)+1.52),0.1)))</f>
        <v>1</v>
      </c>
      <c r="H7" s="39"/>
      <c r="I7" s="198"/>
      <c r="J7" s="3" t="s">
        <v>15</v>
      </c>
      <c r="K7" s="6">
        <f t="shared" si="0"/>
        <v>0.63</v>
      </c>
      <c r="L7" s="6">
        <f t="shared" si="1"/>
        <v>0.04</v>
      </c>
    </row>
    <row r="8" spans="2:12" ht="15" customHeight="1">
      <c r="B8" s="198"/>
      <c r="C8" s="3" t="s">
        <v>16</v>
      </c>
      <c r="D8" s="5">
        <v>0</v>
      </c>
      <c r="E8" s="5">
        <v>0</v>
      </c>
      <c r="F8" s="7">
        <v>1</v>
      </c>
      <c r="G8" s="7">
        <v>1</v>
      </c>
      <c r="H8" s="39"/>
      <c r="I8" s="198"/>
      <c r="J8" s="3" t="s">
        <v>16</v>
      </c>
      <c r="K8" s="6">
        <f t="shared" si="0"/>
        <v>0</v>
      </c>
      <c r="L8" s="6">
        <f t="shared" si="1"/>
        <v>0</v>
      </c>
    </row>
    <row r="9" spans="2:12" ht="15" customHeight="1">
      <c r="B9" s="198"/>
      <c r="C9" s="3" t="s">
        <v>17</v>
      </c>
      <c r="D9" s="5">
        <v>0.01</v>
      </c>
      <c r="E9" s="5">
        <v>0.02</v>
      </c>
      <c r="F9" s="7">
        <v>1</v>
      </c>
      <c r="G9" s="40">
        <f>IF('Page 1-P'!$H$35&lt;770,1,IF(AND('Page 1-P'!$H$35&gt;=770,'Page 1-P'!$H$35&lt;3760),(-0.0003*'Page 1-P'!$H$35)+1.23,0.1))</f>
        <v>1</v>
      </c>
      <c r="H9" s="39"/>
      <c r="I9" s="198"/>
      <c r="J9" s="3" t="s">
        <v>17</v>
      </c>
      <c r="K9" s="6">
        <f t="shared" si="0"/>
        <v>0.01</v>
      </c>
      <c r="L9" s="6">
        <f t="shared" si="1"/>
        <v>0.02</v>
      </c>
    </row>
    <row r="10" spans="2:12" ht="15" customHeight="1">
      <c r="B10" s="198"/>
      <c r="C10" s="3" t="s">
        <v>18</v>
      </c>
      <c r="D10" s="5">
        <v>0</v>
      </c>
      <c r="E10" s="5">
        <v>0</v>
      </c>
      <c r="F10" s="7">
        <v>1</v>
      </c>
      <c r="G10" s="7">
        <v>1</v>
      </c>
      <c r="H10" s="39"/>
      <c r="I10" s="198"/>
      <c r="J10" s="3" t="s">
        <v>18</v>
      </c>
      <c r="K10" s="6">
        <f t="shared" si="0"/>
        <v>0</v>
      </c>
      <c r="L10" s="6">
        <f t="shared" si="1"/>
        <v>0</v>
      </c>
    </row>
    <row r="11" spans="2:12" ht="15" customHeight="1">
      <c r="B11" s="198" t="s">
        <v>20</v>
      </c>
      <c r="C11" s="3" t="s">
        <v>13</v>
      </c>
      <c r="D11" s="5">
        <v>0.17</v>
      </c>
      <c r="E11" s="5">
        <v>0.01</v>
      </c>
      <c r="F11" s="7">
        <v>1</v>
      </c>
      <c r="G11" s="7">
        <v>1</v>
      </c>
      <c r="H11" s="39"/>
      <c r="I11" s="198" t="s">
        <v>20</v>
      </c>
      <c r="J11" s="3" t="s">
        <v>13</v>
      </c>
      <c r="K11" s="6">
        <f t="shared" si="0"/>
        <v>0.17</v>
      </c>
      <c r="L11" s="6">
        <f t="shared" si="1"/>
        <v>0.01</v>
      </c>
    </row>
    <row r="12" spans="2:12" ht="15" customHeight="1">
      <c r="B12" s="198"/>
      <c r="C12" s="3" t="s">
        <v>14</v>
      </c>
      <c r="D12" s="5">
        <v>0</v>
      </c>
      <c r="E12" s="5">
        <v>0</v>
      </c>
      <c r="F12" s="7">
        <v>1</v>
      </c>
      <c r="G12" s="7">
        <v>1</v>
      </c>
      <c r="H12" s="39"/>
      <c r="I12" s="198"/>
      <c r="J12" s="3" t="s">
        <v>14</v>
      </c>
      <c r="K12" s="6">
        <f t="shared" si="0"/>
        <v>0</v>
      </c>
      <c r="L12" s="6">
        <f t="shared" si="1"/>
        <v>0</v>
      </c>
    </row>
    <row r="13" spans="2:12" ht="15" customHeight="1">
      <c r="B13" s="198"/>
      <c r="C13" s="3" t="s">
        <v>15</v>
      </c>
      <c r="D13" s="5">
        <v>0.06</v>
      </c>
      <c r="E13" s="5">
        <v>0.28999999999999998</v>
      </c>
      <c r="F13" s="7">
        <v>1</v>
      </c>
      <c r="G13" s="7">
        <v>1</v>
      </c>
      <c r="H13" s="39"/>
      <c r="I13" s="198"/>
      <c r="J13" s="3" t="s">
        <v>15</v>
      </c>
      <c r="K13" s="6">
        <f t="shared" si="0"/>
        <v>0.06</v>
      </c>
      <c r="L13" s="6">
        <f t="shared" si="1"/>
        <v>0.28999999999999998</v>
      </c>
    </row>
    <row r="14" spans="2:12" ht="15" customHeight="1">
      <c r="B14" s="198"/>
      <c r="C14" s="3" t="s">
        <v>16</v>
      </c>
      <c r="D14" s="5">
        <v>0</v>
      </c>
      <c r="E14" s="5">
        <v>0.04</v>
      </c>
      <c r="F14" s="7">
        <v>1</v>
      </c>
      <c r="G14" s="7">
        <v>1</v>
      </c>
      <c r="H14" s="39"/>
      <c r="I14" s="198"/>
      <c r="J14" s="3" t="s">
        <v>16</v>
      </c>
      <c r="K14" s="6">
        <f t="shared" si="0"/>
        <v>0</v>
      </c>
      <c r="L14" s="6">
        <f t="shared" si="1"/>
        <v>0.04</v>
      </c>
    </row>
    <row r="15" spans="2:12" ht="15" customHeight="1">
      <c r="B15" s="198"/>
      <c r="C15" s="3" t="s">
        <v>17</v>
      </c>
      <c r="D15" s="5">
        <v>0.14000000000000001</v>
      </c>
      <c r="E15" s="5">
        <v>0.26</v>
      </c>
      <c r="F15" s="7">
        <v>1</v>
      </c>
      <c r="G15" s="40">
        <f>IF('Page 1-P'!$H$36&lt;770,1,IF(AND('Page 1-P'!$H$36&gt;=770,'Page 1-P'!$H$36&lt;3760),(-0.0003*'Page 1-P'!$H$36)+1.23,0.1))</f>
        <v>1</v>
      </c>
      <c r="H15" s="39"/>
      <c r="I15" s="198"/>
      <c r="J15" s="3" t="s">
        <v>17</v>
      </c>
      <c r="K15" s="6">
        <f t="shared" si="0"/>
        <v>0.14000000000000001</v>
      </c>
      <c r="L15" s="6">
        <f t="shared" si="1"/>
        <v>0.26</v>
      </c>
    </row>
    <row r="16" spans="2:12" ht="15" customHeight="1">
      <c r="B16" s="198"/>
      <c r="C16" s="3" t="s">
        <v>18</v>
      </c>
      <c r="D16" s="5">
        <v>0</v>
      </c>
      <c r="E16" s="5">
        <v>0.05</v>
      </c>
      <c r="F16" s="7">
        <v>1</v>
      </c>
      <c r="G16" s="7">
        <v>1</v>
      </c>
      <c r="H16" s="39"/>
      <c r="I16" s="198"/>
      <c r="J16" s="3" t="s">
        <v>18</v>
      </c>
      <c r="K16" s="6">
        <f t="shared" si="0"/>
        <v>0</v>
      </c>
      <c r="L16" s="6">
        <f t="shared" si="1"/>
        <v>0.05</v>
      </c>
    </row>
    <row r="17" spans="2:12" ht="15" customHeight="1">
      <c r="B17" s="198" t="s">
        <v>21</v>
      </c>
      <c r="C17" s="3" t="s">
        <v>13</v>
      </c>
      <c r="D17" s="5">
        <v>0.25</v>
      </c>
      <c r="E17" s="5">
        <v>0.03</v>
      </c>
      <c r="F17" s="7">
        <v>1</v>
      </c>
      <c r="G17" s="7">
        <v>1</v>
      </c>
      <c r="H17" s="39"/>
      <c r="I17" s="198" t="s">
        <v>21</v>
      </c>
      <c r="J17" s="3" t="s">
        <v>13</v>
      </c>
      <c r="K17" s="6">
        <f t="shared" si="0"/>
        <v>0.25</v>
      </c>
      <c r="L17" s="6">
        <f t="shared" si="1"/>
        <v>0.03</v>
      </c>
    </row>
    <row r="18" spans="2:12" ht="15" customHeight="1">
      <c r="B18" s="198"/>
      <c r="C18" s="3" t="s">
        <v>14</v>
      </c>
      <c r="D18" s="5">
        <v>0.02</v>
      </c>
      <c r="E18" s="5">
        <v>0.38</v>
      </c>
      <c r="F18" s="7">
        <v>1</v>
      </c>
      <c r="G18" s="7">
        <v>1</v>
      </c>
      <c r="H18" s="39"/>
      <c r="I18" s="198"/>
      <c r="J18" s="3" t="s">
        <v>14</v>
      </c>
      <c r="K18" s="6">
        <f t="shared" si="0"/>
        <v>0.02</v>
      </c>
      <c r="L18" s="6">
        <f t="shared" si="1"/>
        <v>0.38</v>
      </c>
    </row>
    <row r="19" spans="2:12" ht="15" customHeight="1">
      <c r="B19" s="198"/>
      <c r="C19" s="3" t="s">
        <v>15</v>
      </c>
      <c r="D19" s="5">
        <v>0</v>
      </c>
      <c r="E19" s="5">
        <v>0</v>
      </c>
      <c r="F19" s="7">
        <v>1</v>
      </c>
      <c r="G19" s="7">
        <v>1</v>
      </c>
      <c r="H19" s="39"/>
      <c r="I19" s="198"/>
      <c r="J19" s="3" t="s">
        <v>15</v>
      </c>
      <c r="K19" s="6">
        <f t="shared" si="0"/>
        <v>0</v>
      </c>
      <c r="L19" s="6">
        <f t="shared" si="1"/>
        <v>0</v>
      </c>
    </row>
    <row r="20" spans="2:12" ht="15" customHeight="1">
      <c r="B20" s="198"/>
      <c r="C20" s="3" t="s">
        <v>16</v>
      </c>
      <c r="D20" s="5">
        <v>0</v>
      </c>
      <c r="E20" s="5">
        <v>0.06</v>
      </c>
      <c r="F20" s="7">
        <v>1</v>
      </c>
      <c r="G20" s="7">
        <v>1</v>
      </c>
      <c r="H20" s="39"/>
      <c r="I20" s="198"/>
      <c r="J20" s="3" t="s">
        <v>16</v>
      </c>
      <c r="K20" s="6">
        <f t="shared" si="0"/>
        <v>0</v>
      </c>
      <c r="L20" s="6">
        <f t="shared" si="1"/>
        <v>0.06</v>
      </c>
    </row>
    <row r="21" spans="2:12" ht="15" customHeight="1">
      <c r="B21" s="198"/>
      <c r="C21" s="3" t="s">
        <v>17</v>
      </c>
      <c r="D21" s="5">
        <v>0.04</v>
      </c>
      <c r="E21" s="5">
        <v>0.18</v>
      </c>
      <c r="F21" s="7">
        <v>1</v>
      </c>
      <c r="G21" s="40">
        <f>IF('Page 1-P'!$H$37&lt;770,1,IF(AND('Page 1-P'!$H$37&gt;=770,'Page 1-P'!$H$37&lt;3760),(-0.0003*'Page 1-P'!$H$37)+1.23,0.1))</f>
        <v>1</v>
      </c>
      <c r="H21" s="39"/>
      <c r="I21" s="198"/>
      <c r="J21" s="3" t="s">
        <v>17</v>
      </c>
      <c r="K21" s="6">
        <f t="shared" si="0"/>
        <v>0.04</v>
      </c>
      <c r="L21" s="6">
        <f t="shared" si="1"/>
        <v>0.18</v>
      </c>
    </row>
    <row r="22" spans="2:12" ht="15" customHeight="1">
      <c r="B22" s="198"/>
      <c r="C22" s="3" t="s">
        <v>18</v>
      </c>
      <c r="D22" s="5">
        <v>0.01</v>
      </c>
      <c r="E22" s="5">
        <v>0.03</v>
      </c>
      <c r="F22" s="7">
        <v>1</v>
      </c>
      <c r="G22" s="7">
        <v>1</v>
      </c>
      <c r="H22" s="39"/>
      <c r="I22" s="198"/>
      <c r="J22" s="3" t="s">
        <v>18</v>
      </c>
      <c r="K22" s="6">
        <f t="shared" si="0"/>
        <v>0.01</v>
      </c>
      <c r="L22" s="6">
        <f t="shared" si="1"/>
        <v>0.03</v>
      </c>
    </row>
    <row r="23" spans="2:12" ht="15" customHeight="1">
      <c r="B23" s="198" t="s">
        <v>22</v>
      </c>
      <c r="C23" s="3" t="s">
        <v>13</v>
      </c>
      <c r="D23" s="5">
        <v>0</v>
      </c>
      <c r="E23" s="5">
        <v>0</v>
      </c>
      <c r="F23" s="7">
        <v>1</v>
      </c>
      <c r="G23" s="7">
        <v>1</v>
      </c>
      <c r="H23" s="39"/>
      <c r="I23" s="198" t="s">
        <v>22</v>
      </c>
      <c r="J23" s="3" t="s">
        <v>13</v>
      </c>
      <c r="K23" s="6">
        <f t="shared" si="0"/>
        <v>0</v>
      </c>
      <c r="L23" s="6">
        <f t="shared" si="1"/>
        <v>0</v>
      </c>
    </row>
    <row r="24" spans="2:12" ht="15" customHeight="1">
      <c r="B24" s="198"/>
      <c r="C24" s="3" t="s">
        <v>14</v>
      </c>
      <c r="D24" s="5">
        <v>0</v>
      </c>
      <c r="E24" s="5">
        <v>0.17</v>
      </c>
      <c r="F24" s="7">
        <v>1</v>
      </c>
      <c r="G24" s="7">
        <v>1</v>
      </c>
      <c r="H24" s="39"/>
      <c r="I24" s="198"/>
      <c r="J24" s="3" t="s">
        <v>14</v>
      </c>
      <c r="K24" s="6">
        <f t="shared" si="0"/>
        <v>0</v>
      </c>
      <c r="L24" s="6">
        <f t="shared" si="1"/>
        <v>0.17</v>
      </c>
    </row>
    <row r="25" spans="2:12" ht="15" customHeight="1">
      <c r="B25" s="198"/>
      <c r="C25" s="3" t="s">
        <v>15</v>
      </c>
      <c r="D25" s="5">
        <v>0</v>
      </c>
      <c r="E25" s="5">
        <v>0.31</v>
      </c>
      <c r="F25" s="7">
        <v>1</v>
      </c>
      <c r="G25" s="7">
        <v>1</v>
      </c>
      <c r="H25" s="39"/>
      <c r="I25" s="198"/>
      <c r="J25" s="3" t="s">
        <v>15</v>
      </c>
      <c r="K25" s="6">
        <f t="shared" si="0"/>
        <v>0</v>
      </c>
      <c r="L25" s="6">
        <f t="shared" si="1"/>
        <v>0.31</v>
      </c>
    </row>
    <row r="26" spans="2:12" ht="15" customHeight="1">
      <c r="B26" s="198"/>
      <c r="C26" s="3" t="s">
        <v>16</v>
      </c>
      <c r="D26" s="5">
        <v>0</v>
      </c>
      <c r="E26" s="5">
        <v>0</v>
      </c>
      <c r="F26" s="7">
        <v>1</v>
      </c>
      <c r="G26" s="7">
        <v>1</v>
      </c>
      <c r="H26" s="39"/>
      <c r="I26" s="198"/>
      <c r="J26" s="3" t="s">
        <v>16</v>
      </c>
      <c r="K26" s="6">
        <f t="shared" si="0"/>
        <v>0</v>
      </c>
      <c r="L26" s="6">
        <f t="shared" si="1"/>
        <v>0</v>
      </c>
    </row>
    <row r="27" spans="2:12" ht="15" customHeight="1">
      <c r="B27" s="198"/>
      <c r="C27" s="3" t="s">
        <v>17</v>
      </c>
      <c r="D27" s="5">
        <v>0</v>
      </c>
      <c r="E27" s="5">
        <v>0.08</v>
      </c>
      <c r="F27" s="7">
        <v>1</v>
      </c>
      <c r="G27" s="40">
        <f>IF('Page 1-P'!$H$38&lt;770,1,IF(AND('Page 1-P'!$H$38&gt;=770,'Page 1-P'!$H$38&lt;3760),(-0.0003*'Page 1-P'!$H$38)+1.23,0.1))</f>
        <v>1</v>
      </c>
      <c r="H27" s="39"/>
      <c r="I27" s="198"/>
      <c r="J27" s="3" t="s">
        <v>17</v>
      </c>
      <c r="K27" s="6">
        <f t="shared" si="0"/>
        <v>0</v>
      </c>
      <c r="L27" s="6">
        <f t="shared" si="1"/>
        <v>0.08</v>
      </c>
    </row>
    <row r="28" spans="2:12" ht="15" customHeight="1">
      <c r="B28" s="198"/>
      <c r="C28" s="3" t="s">
        <v>18</v>
      </c>
      <c r="D28" s="5">
        <v>0</v>
      </c>
      <c r="E28" s="5">
        <v>0.02</v>
      </c>
      <c r="F28" s="7">
        <v>1</v>
      </c>
      <c r="G28" s="7">
        <v>1</v>
      </c>
      <c r="H28" s="39"/>
      <c r="I28" s="198"/>
      <c r="J28" s="3" t="s">
        <v>18</v>
      </c>
      <c r="K28" s="6">
        <f t="shared" si="0"/>
        <v>0</v>
      </c>
      <c r="L28" s="6">
        <f t="shared" si="1"/>
        <v>0.02</v>
      </c>
    </row>
    <row r="29" spans="2:12" ht="15" customHeight="1">
      <c r="B29" s="198" t="s">
        <v>23</v>
      </c>
      <c r="C29" s="3" t="s">
        <v>13</v>
      </c>
      <c r="D29" s="5">
        <v>0.02</v>
      </c>
      <c r="E29" s="5">
        <v>0.04</v>
      </c>
      <c r="F29" s="7">
        <v>1</v>
      </c>
      <c r="G29" s="7">
        <v>1</v>
      </c>
      <c r="H29" s="39"/>
      <c r="I29" s="198" t="s">
        <v>23</v>
      </c>
      <c r="J29" s="3" t="s">
        <v>13</v>
      </c>
      <c r="K29" s="6">
        <f t="shared" si="0"/>
        <v>0.02</v>
      </c>
      <c r="L29" s="6">
        <f t="shared" si="1"/>
        <v>0.04</v>
      </c>
    </row>
    <row r="30" spans="2:12" ht="15" customHeight="1">
      <c r="B30" s="198"/>
      <c r="C30" s="3" t="s">
        <v>14</v>
      </c>
      <c r="D30" s="5">
        <v>0.01</v>
      </c>
      <c r="E30" s="5">
        <v>0.31</v>
      </c>
      <c r="F30" s="7">
        <v>1</v>
      </c>
      <c r="G30" s="40">
        <f>IF('Page 1-P'!$D$39&lt;190,1,IF(AND('Page 1-P'!$D$39&gt;=190,'Page 1-P'!$D$39&lt;1524),((-0.0003*'Page 1-P'!$D$39)+1.06),IF(AND('Page 1-P'!$D$39&gt;=1524,'Page 1-P'!$D$39&lt;2360),((-0.0006*'Page 1-P'!$D$39)+1.52),0.1)))</f>
        <v>1</v>
      </c>
      <c r="H30" s="39"/>
      <c r="I30" s="198"/>
      <c r="J30" s="3" t="s">
        <v>14</v>
      </c>
      <c r="K30" s="6">
        <f t="shared" si="0"/>
        <v>0.01</v>
      </c>
      <c r="L30" s="6">
        <f t="shared" si="1"/>
        <v>0.31</v>
      </c>
    </row>
    <row r="31" spans="2:12" ht="15" customHeight="1">
      <c r="B31" s="198"/>
      <c r="C31" s="3" t="s">
        <v>15</v>
      </c>
      <c r="D31" s="5">
        <v>0.2</v>
      </c>
      <c r="E31" s="5">
        <v>0.21</v>
      </c>
      <c r="F31" s="7">
        <v>1</v>
      </c>
      <c r="G31" s="40">
        <f>IF('Page 1-P'!$E$39&lt;190,1,IF(AND('Page 1-P'!$E$39&gt;=190,'Page 1-P'!$E$39&lt;1524),((-0.0003*'Page 1-P'!$E$39)+1.06),IF(AND('Page 1-P'!$E$39&gt;=1524,'Page 1-P'!$E$39&lt;2360),((-0.0006*'Page 1-P'!$E$39)+1.52),0.1)))</f>
        <v>1</v>
      </c>
      <c r="H31" s="39"/>
      <c r="I31" s="198"/>
      <c r="J31" s="3" t="s">
        <v>15</v>
      </c>
      <c r="K31" s="6">
        <f t="shared" si="0"/>
        <v>0.2</v>
      </c>
      <c r="L31" s="6">
        <f t="shared" si="1"/>
        <v>0.21</v>
      </c>
    </row>
    <row r="32" spans="2:12" ht="15" customHeight="1">
      <c r="B32" s="198"/>
      <c r="C32" s="3" t="s">
        <v>16</v>
      </c>
      <c r="D32" s="5">
        <v>0</v>
      </c>
      <c r="E32" s="5">
        <v>0</v>
      </c>
      <c r="F32" s="7">
        <v>1</v>
      </c>
      <c r="G32" s="7">
        <v>1</v>
      </c>
      <c r="H32" s="39"/>
      <c r="I32" s="198"/>
      <c r="J32" s="3" t="s">
        <v>16</v>
      </c>
      <c r="K32" s="6">
        <f t="shared" si="0"/>
        <v>0</v>
      </c>
      <c r="L32" s="6">
        <f t="shared" si="1"/>
        <v>0</v>
      </c>
    </row>
    <row r="33" spans="2:12" ht="15" customHeight="1">
      <c r="B33" s="198"/>
      <c r="C33" s="3" t="s">
        <v>17</v>
      </c>
      <c r="D33" s="5">
        <v>0</v>
      </c>
      <c r="E33" s="5">
        <v>0</v>
      </c>
      <c r="F33" s="7">
        <v>1</v>
      </c>
      <c r="G33" s="7">
        <v>1</v>
      </c>
      <c r="H33" s="39"/>
      <c r="I33" s="198"/>
      <c r="J33" s="3" t="s">
        <v>17</v>
      </c>
      <c r="K33" s="6">
        <f t="shared" si="0"/>
        <v>0</v>
      </c>
      <c r="L33" s="6">
        <f t="shared" si="1"/>
        <v>0</v>
      </c>
    </row>
    <row r="34" spans="2:12" ht="15" customHeight="1">
      <c r="B34" s="198"/>
      <c r="C34" s="3" t="s">
        <v>18</v>
      </c>
      <c r="D34" s="5">
        <v>0</v>
      </c>
      <c r="E34" s="5">
        <v>0.03</v>
      </c>
      <c r="F34" s="7">
        <v>1</v>
      </c>
      <c r="G34" s="7">
        <v>1</v>
      </c>
      <c r="H34" s="39"/>
      <c r="I34" s="198"/>
      <c r="J34" s="3" t="s">
        <v>18</v>
      </c>
      <c r="K34" s="6">
        <f t="shared" si="0"/>
        <v>0</v>
      </c>
      <c r="L34" s="6">
        <f t="shared" si="1"/>
        <v>0.03</v>
      </c>
    </row>
    <row r="35" spans="2:12" ht="15" customHeight="1">
      <c r="B35" s="198" t="s">
        <v>24</v>
      </c>
      <c r="C35" s="3" t="s">
        <v>13</v>
      </c>
      <c r="D35" s="5">
        <v>0</v>
      </c>
      <c r="E35" s="5">
        <v>0</v>
      </c>
      <c r="F35" s="7">
        <v>1</v>
      </c>
      <c r="G35" s="7">
        <v>1</v>
      </c>
      <c r="H35" s="39"/>
      <c r="I35" s="198" t="s">
        <v>24</v>
      </c>
      <c r="J35" s="3" t="s">
        <v>13</v>
      </c>
      <c r="K35" s="6">
        <f t="shared" si="0"/>
        <v>0</v>
      </c>
      <c r="L35" s="6">
        <f t="shared" si="1"/>
        <v>0</v>
      </c>
    </row>
    <row r="36" spans="2:12" ht="15" customHeight="1">
      <c r="B36" s="198"/>
      <c r="C36" s="3" t="s">
        <v>14</v>
      </c>
      <c r="D36" s="5">
        <v>0</v>
      </c>
      <c r="E36" s="5">
        <v>0.05</v>
      </c>
      <c r="F36" s="7">
        <v>1</v>
      </c>
      <c r="G36" s="7">
        <v>1</v>
      </c>
      <c r="H36" s="39"/>
      <c r="I36" s="198"/>
      <c r="J36" s="3" t="s">
        <v>14</v>
      </c>
      <c r="K36" s="6">
        <f t="shared" si="0"/>
        <v>0</v>
      </c>
      <c r="L36" s="6">
        <f t="shared" si="1"/>
        <v>0.05</v>
      </c>
    </row>
    <row r="37" spans="2:12" ht="15" customHeight="1">
      <c r="B37" s="198"/>
      <c r="C37" s="3" t="s">
        <v>15</v>
      </c>
      <c r="D37" s="5">
        <v>0.09</v>
      </c>
      <c r="E37" s="5">
        <v>0.33</v>
      </c>
      <c r="F37" s="7">
        <v>1</v>
      </c>
      <c r="G37" s="7">
        <v>1</v>
      </c>
      <c r="H37" s="39"/>
      <c r="I37" s="198"/>
      <c r="J37" s="3" t="s">
        <v>15</v>
      </c>
      <c r="K37" s="6">
        <f t="shared" si="0"/>
        <v>0.09</v>
      </c>
      <c r="L37" s="6">
        <f t="shared" si="1"/>
        <v>0.33</v>
      </c>
    </row>
    <row r="38" spans="2:12" ht="15" customHeight="1">
      <c r="B38" s="198"/>
      <c r="C38" s="3" t="s">
        <v>16</v>
      </c>
      <c r="D38" s="5">
        <v>0</v>
      </c>
      <c r="E38" s="5">
        <v>0</v>
      </c>
      <c r="F38" s="7">
        <v>1</v>
      </c>
      <c r="G38" s="7">
        <v>1</v>
      </c>
      <c r="H38" s="39"/>
      <c r="I38" s="198"/>
      <c r="J38" s="3" t="s">
        <v>16</v>
      </c>
      <c r="K38" s="6">
        <f t="shared" si="0"/>
        <v>0</v>
      </c>
      <c r="L38" s="6">
        <f t="shared" si="1"/>
        <v>0</v>
      </c>
    </row>
    <row r="39" spans="2:12" ht="15" customHeight="1">
      <c r="B39" s="198"/>
      <c r="C39" s="3" t="s">
        <v>17</v>
      </c>
      <c r="D39" s="5">
        <v>0</v>
      </c>
      <c r="E39" s="5">
        <v>0</v>
      </c>
      <c r="F39" s="7">
        <v>1</v>
      </c>
      <c r="G39" s="40">
        <f>IF('Page 1-P'!$H$40&lt;770,1,IF(AND('Page 1-P'!$H$40&gt;=770,'Page 1-P'!$H$40&lt;3760),(-0.0003*'Page 1-P'!$H$40)+1.23,0.1))</f>
        <v>1</v>
      </c>
      <c r="H39" s="39"/>
      <c r="I39" s="198"/>
      <c r="J39" s="3" t="s">
        <v>17</v>
      </c>
      <c r="K39" s="6">
        <f t="shared" si="0"/>
        <v>0</v>
      </c>
      <c r="L39" s="6">
        <f t="shared" si="1"/>
        <v>0</v>
      </c>
    </row>
    <row r="40" spans="2:12" ht="15" customHeight="1">
      <c r="B40" s="198"/>
      <c r="C40" s="3" t="s">
        <v>18</v>
      </c>
      <c r="D40" s="5">
        <v>0</v>
      </c>
      <c r="E40" s="5">
        <v>0</v>
      </c>
      <c r="F40" s="7">
        <v>1</v>
      </c>
      <c r="G40" s="7">
        <v>1</v>
      </c>
      <c r="H40" s="39"/>
      <c r="I40" s="198"/>
      <c r="J40" s="3" t="s">
        <v>18</v>
      </c>
      <c r="K40" s="6">
        <f t="shared" si="0"/>
        <v>0</v>
      </c>
      <c r="L40" s="6">
        <f t="shared" si="1"/>
        <v>0</v>
      </c>
    </row>
  </sheetData>
  <sheetProtection password="CC38" sheet="1" selectLockedCells="1" selectUnlockedCells="1"/>
  <mergeCells count="19">
    <mergeCell ref="B35:B40"/>
    <mergeCell ref="I35:I40"/>
    <mergeCell ref="F2:G3"/>
    <mergeCell ref="B2:E2"/>
    <mergeCell ref="B5:B10"/>
    <mergeCell ref="I23:I28"/>
    <mergeCell ref="I29:I34"/>
    <mergeCell ref="B23:B28"/>
    <mergeCell ref="B29:B34"/>
    <mergeCell ref="B11:B16"/>
    <mergeCell ref="D3:E3"/>
    <mergeCell ref="B3:C4"/>
    <mergeCell ref="B17:B22"/>
    <mergeCell ref="I2:L2"/>
    <mergeCell ref="I3:J4"/>
    <mergeCell ref="K3:L3"/>
    <mergeCell ref="I5:I10"/>
    <mergeCell ref="I11:I16"/>
    <mergeCell ref="I17:I22"/>
  </mergeCells>
  <phoneticPr fontId="3" type="noConversion"/>
  <pageMargins left="0.75" right="0.75" top="1" bottom="1" header="0.5" footer="0.5"/>
  <pageSetup scale="9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40"/>
  <sheetViews>
    <sheetView zoomScale="85" zoomScaleNormal="85" workbookViewId="0">
      <selection activeCell="E40" sqref="E40"/>
    </sheetView>
  </sheetViews>
  <sheetFormatPr defaultColWidth="35.5703125" defaultRowHeight="15" customHeight="1"/>
  <cols>
    <col min="1" max="1" width="5.7109375" style="1" customWidth="1"/>
    <col min="2" max="2" width="39.7109375" style="1" customWidth="1"/>
    <col min="3" max="3" width="30.7109375" style="1" customWidth="1"/>
    <col min="4" max="4" width="14.28515625" style="4" bestFit="1" customWidth="1"/>
    <col min="5" max="5" width="14.42578125" style="4" bestFit="1" customWidth="1"/>
    <col min="6" max="6" width="6.140625" style="4" bestFit="1" customWidth="1"/>
    <col min="7" max="7" width="6.42578125" style="1" bestFit="1" customWidth="1"/>
    <col min="8" max="8" width="6.140625" style="41" customWidth="1"/>
    <col min="9" max="9" width="34.85546875" style="1" customWidth="1"/>
    <col min="10" max="10" width="30.85546875" style="1" customWidth="1"/>
    <col min="11" max="11" width="14.28515625" style="1" bestFit="1" customWidth="1"/>
    <col min="12" max="12" width="14.42578125" style="1" bestFit="1" customWidth="1"/>
    <col min="13" max="16384" width="35.5703125" style="1"/>
  </cols>
  <sheetData>
    <row r="2" spans="2:12" ht="15" customHeight="1">
      <c r="B2" s="198" t="s">
        <v>28</v>
      </c>
      <c r="C2" s="198"/>
      <c r="D2" s="198"/>
      <c r="E2" s="198"/>
      <c r="F2" s="199" t="s">
        <v>50</v>
      </c>
      <c r="G2" s="199"/>
      <c r="I2" s="198" t="s">
        <v>29</v>
      </c>
      <c r="J2" s="198"/>
      <c r="K2" s="198"/>
      <c r="L2" s="198"/>
    </row>
    <row r="3" spans="2:12" ht="15" customHeight="1">
      <c r="B3" s="198" t="s">
        <v>10</v>
      </c>
      <c r="C3" s="198"/>
      <c r="D3" s="198" t="s">
        <v>26</v>
      </c>
      <c r="E3" s="198"/>
      <c r="F3" s="199"/>
      <c r="G3" s="199"/>
      <c r="I3" s="198" t="s">
        <v>10</v>
      </c>
      <c r="J3" s="198"/>
      <c r="K3" s="198" t="s">
        <v>26</v>
      </c>
      <c r="L3" s="198"/>
    </row>
    <row r="4" spans="2:12" ht="15" customHeight="1">
      <c r="B4" s="198"/>
      <c r="C4" s="198"/>
      <c r="D4" s="2" t="s">
        <v>1</v>
      </c>
      <c r="E4" s="2" t="s">
        <v>2</v>
      </c>
      <c r="F4" s="2" t="s">
        <v>45</v>
      </c>
      <c r="G4" s="2" t="s">
        <v>44</v>
      </c>
      <c r="H4" s="38"/>
      <c r="I4" s="198"/>
      <c r="J4" s="198"/>
      <c r="K4" s="2" t="s">
        <v>1</v>
      </c>
      <c r="L4" s="2" t="s">
        <v>2</v>
      </c>
    </row>
    <row r="5" spans="2:12" ht="15" customHeight="1">
      <c r="B5" s="198" t="s">
        <v>30</v>
      </c>
      <c r="C5" s="3" t="s">
        <v>36</v>
      </c>
      <c r="D5" s="5">
        <v>0</v>
      </c>
      <c r="E5" s="5">
        <v>0</v>
      </c>
      <c r="F5" s="7">
        <v>1</v>
      </c>
      <c r="G5" s="7">
        <v>1</v>
      </c>
      <c r="H5" s="39"/>
      <c r="I5" s="198" t="s">
        <v>30</v>
      </c>
      <c r="J5" s="3" t="s">
        <v>36</v>
      </c>
      <c r="K5" s="6">
        <f>D5*F5</f>
        <v>0</v>
      </c>
      <c r="L5" s="6">
        <f>E5*G5</f>
        <v>0</v>
      </c>
    </row>
    <row r="6" spans="2:12" ht="15" customHeight="1">
      <c r="B6" s="198"/>
      <c r="C6" s="3" t="s">
        <v>37</v>
      </c>
      <c r="D6" s="5">
        <v>0</v>
      </c>
      <c r="E6" s="5">
        <v>0.05</v>
      </c>
      <c r="F6" s="7">
        <v>1</v>
      </c>
      <c r="G6" s="7">
        <v>1</v>
      </c>
      <c r="H6" s="39"/>
      <c r="I6" s="198"/>
      <c r="J6" s="3" t="s">
        <v>37</v>
      </c>
      <c r="K6" s="6">
        <f t="shared" ref="K6:K40" si="0">D6*F6</f>
        <v>0</v>
      </c>
      <c r="L6" s="6">
        <f t="shared" ref="L6:L40" si="1">E6*G6</f>
        <v>0.05</v>
      </c>
    </row>
    <row r="7" spans="2:12" ht="15" customHeight="1">
      <c r="B7" s="198"/>
      <c r="C7" s="3" t="s">
        <v>38</v>
      </c>
      <c r="D7" s="5">
        <v>0.23</v>
      </c>
      <c r="E7" s="5">
        <v>0.01</v>
      </c>
      <c r="F7" s="7">
        <v>1</v>
      </c>
      <c r="G7" s="7">
        <v>1</v>
      </c>
      <c r="H7" s="39"/>
      <c r="I7" s="198"/>
      <c r="J7" s="3" t="s">
        <v>38</v>
      </c>
      <c r="K7" s="6">
        <f t="shared" si="0"/>
        <v>0.23</v>
      </c>
      <c r="L7" s="6">
        <f t="shared" si="1"/>
        <v>0.01</v>
      </c>
    </row>
    <row r="8" spans="2:12" ht="15" customHeight="1">
      <c r="B8" s="198"/>
      <c r="C8" s="3" t="s">
        <v>39</v>
      </c>
      <c r="D8" s="5">
        <v>0</v>
      </c>
      <c r="E8" s="5">
        <v>0.01</v>
      </c>
      <c r="F8" s="7">
        <v>1</v>
      </c>
      <c r="G8" s="7">
        <v>1</v>
      </c>
      <c r="H8" s="39"/>
      <c r="I8" s="198"/>
      <c r="J8" s="3" t="s">
        <v>39</v>
      </c>
      <c r="K8" s="6">
        <f t="shared" si="0"/>
        <v>0</v>
      </c>
      <c r="L8" s="6">
        <f t="shared" si="1"/>
        <v>0.01</v>
      </c>
    </row>
    <row r="9" spans="2:12" ht="15" customHeight="1">
      <c r="B9" s="198"/>
      <c r="C9" s="3" t="s">
        <v>40</v>
      </c>
      <c r="D9" s="5">
        <v>0</v>
      </c>
      <c r="E9" s="5">
        <v>0.03</v>
      </c>
      <c r="F9" s="7">
        <v>1</v>
      </c>
      <c r="G9" s="7">
        <v>1</v>
      </c>
      <c r="H9" s="39"/>
      <c r="I9" s="198"/>
      <c r="J9" s="3" t="s">
        <v>40</v>
      </c>
      <c r="K9" s="6">
        <f t="shared" si="0"/>
        <v>0</v>
      </c>
      <c r="L9" s="6">
        <f t="shared" si="1"/>
        <v>0.03</v>
      </c>
    </row>
    <row r="10" spans="2:12" ht="15" customHeight="1">
      <c r="B10" s="198"/>
      <c r="C10" s="3" t="s">
        <v>41</v>
      </c>
      <c r="D10" s="5">
        <v>0</v>
      </c>
      <c r="E10" s="5">
        <v>0</v>
      </c>
      <c r="F10" s="7">
        <v>1</v>
      </c>
      <c r="G10" s="7">
        <v>1</v>
      </c>
      <c r="H10" s="39"/>
      <c r="I10" s="198"/>
      <c r="J10" s="3" t="s">
        <v>41</v>
      </c>
      <c r="K10" s="6">
        <f t="shared" si="0"/>
        <v>0</v>
      </c>
      <c r="L10" s="6">
        <f t="shared" si="1"/>
        <v>0</v>
      </c>
    </row>
    <row r="11" spans="2:12" ht="15" customHeight="1">
      <c r="B11" s="198" t="s">
        <v>31</v>
      </c>
      <c r="C11" s="3" t="s">
        <v>36</v>
      </c>
      <c r="D11" s="5">
        <v>0.03</v>
      </c>
      <c r="E11" s="5">
        <v>0.06</v>
      </c>
      <c r="F11" s="7">
        <v>1</v>
      </c>
      <c r="G11" s="40">
        <f>IF('Page 1-P'!$D$35&lt;190,1,IF(AND('Page 1-P'!$D$35&gt;=190,'Page 1-P'!$D$35&lt;1524),((-0.0003*'Page 1-P'!$D$35)+1.06),IF(AND('Page 1-P'!$D$35&gt;=1524,'Page 1-P'!$D$35&lt;2360),((-0.0006*'Page 1-P'!$D$35)+1.52),0.1)))</f>
        <v>1</v>
      </c>
      <c r="H11" s="39"/>
      <c r="I11" s="198" t="s">
        <v>31</v>
      </c>
      <c r="J11" s="3" t="s">
        <v>36</v>
      </c>
      <c r="K11" s="6">
        <f t="shared" si="0"/>
        <v>0.03</v>
      </c>
      <c r="L11" s="6">
        <f t="shared" si="1"/>
        <v>0.06</v>
      </c>
    </row>
    <row r="12" spans="2:12" ht="15" customHeight="1">
      <c r="B12" s="198"/>
      <c r="C12" s="3" t="s">
        <v>37</v>
      </c>
      <c r="D12" s="5">
        <v>0</v>
      </c>
      <c r="E12" s="5">
        <v>0</v>
      </c>
      <c r="F12" s="7">
        <v>1</v>
      </c>
      <c r="G12" s="7">
        <v>1</v>
      </c>
      <c r="H12" s="39"/>
      <c r="I12" s="198"/>
      <c r="J12" s="3" t="s">
        <v>37</v>
      </c>
      <c r="K12" s="6">
        <f t="shared" si="0"/>
        <v>0</v>
      </c>
      <c r="L12" s="6">
        <f t="shared" si="1"/>
        <v>0</v>
      </c>
    </row>
    <row r="13" spans="2:12" ht="15" customHeight="1">
      <c r="B13" s="198"/>
      <c r="C13" s="3" t="s">
        <v>38</v>
      </c>
      <c r="D13" s="5">
        <v>0.01</v>
      </c>
      <c r="E13" s="5">
        <v>0.16</v>
      </c>
      <c r="F13" s="7">
        <v>1</v>
      </c>
      <c r="G13" s="7">
        <v>1</v>
      </c>
      <c r="H13" s="39"/>
      <c r="I13" s="198"/>
      <c r="J13" s="3" t="s">
        <v>38</v>
      </c>
      <c r="K13" s="6">
        <f t="shared" si="0"/>
        <v>0.01</v>
      </c>
      <c r="L13" s="6">
        <f t="shared" si="1"/>
        <v>0.16</v>
      </c>
    </row>
    <row r="14" spans="2:12" ht="15" customHeight="1">
      <c r="B14" s="198"/>
      <c r="C14" s="3" t="s">
        <v>39</v>
      </c>
      <c r="D14" s="5">
        <v>0</v>
      </c>
      <c r="E14" s="5">
        <v>0.14000000000000001</v>
      </c>
      <c r="F14" s="7">
        <v>1</v>
      </c>
      <c r="G14" s="7">
        <v>1</v>
      </c>
      <c r="H14" s="39"/>
      <c r="I14" s="198"/>
      <c r="J14" s="3" t="s">
        <v>39</v>
      </c>
      <c r="K14" s="6">
        <f t="shared" si="0"/>
        <v>0</v>
      </c>
      <c r="L14" s="6">
        <f t="shared" si="1"/>
        <v>0.14000000000000001</v>
      </c>
    </row>
    <row r="15" spans="2:12" ht="15" customHeight="1">
      <c r="B15" s="198"/>
      <c r="C15" s="3" t="s">
        <v>40</v>
      </c>
      <c r="D15" s="5">
        <v>0.02</v>
      </c>
      <c r="E15" s="5">
        <v>0.19</v>
      </c>
      <c r="F15" s="7">
        <v>1</v>
      </c>
      <c r="G15" s="40">
        <f>IF('Page 1-P'!$D$39&lt;190,1,IF(AND('Page 1-P'!$D$39&gt;=190,'Page 1-P'!$D$39&lt;1524),((-0.0003*'Page 1-P'!$D$39)+1.06),IF(AND('Page 1-P'!$D$39&gt;=1524,'Page 1-P'!$D$39&lt;2360),((-0.0006*'Page 1-P'!$D$39)+1.52),0.1)))</f>
        <v>1</v>
      </c>
      <c r="H15" s="39"/>
      <c r="I15" s="198"/>
      <c r="J15" s="3" t="s">
        <v>40</v>
      </c>
      <c r="K15" s="6">
        <f t="shared" si="0"/>
        <v>0.02</v>
      </c>
      <c r="L15" s="6">
        <f t="shared" si="1"/>
        <v>0.19</v>
      </c>
    </row>
    <row r="16" spans="2:12" ht="15" customHeight="1">
      <c r="B16" s="198"/>
      <c r="C16" s="3" t="s">
        <v>41</v>
      </c>
      <c r="D16" s="5">
        <v>0</v>
      </c>
      <c r="E16" s="5">
        <v>0.13</v>
      </c>
      <c r="F16" s="7">
        <v>1</v>
      </c>
      <c r="G16" s="7">
        <v>1</v>
      </c>
      <c r="H16" s="39"/>
      <c r="I16" s="198"/>
      <c r="J16" s="3" t="s">
        <v>41</v>
      </c>
      <c r="K16" s="6">
        <f t="shared" si="0"/>
        <v>0</v>
      </c>
      <c r="L16" s="6">
        <f t="shared" si="1"/>
        <v>0.13</v>
      </c>
    </row>
    <row r="17" spans="2:12" ht="15" customHeight="1">
      <c r="B17" s="198" t="s">
        <v>32</v>
      </c>
      <c r="C17" s="3" t="s">
        <v>36</v>
      </c>
      <c r="D17" s="5">
        <v>0.14000000000000001</v>
      </c>
      <c r="E17" s="5">
        <v>0.3</v>
      </c>
      <c r="F17" s="7">
        <v>1</v>
      </c>
      <c r="G17" s="40">
        <f>IF('Page 1-P'!$E$35&lt;190,1,IF(AND('Page 1-P'!$E$35&gt;=190,'Page 1-P'!$E$35&lt;1524),((-0.0003*'Page 1-P'!$E$35)+1.06),IF(AND('Page 1-P'!$E$35&gt;=1524,'Page 1-P'!$E$35&lt;2360),((-0.0006*'Page 1-P'!$E$35)+1.52),0.1)))</f>
        <v>1</v>
      </c>
      <c r="H17" s="39"/>
      <c r="I17" s="198" t="s">
        <v>32</v>
      </c>
      <c r="J17" s="3" t="s">
        <v>36</v>
      </c>
      <c r="K17" s="6">
        <f t="shared" si="0"/>
        <v>0.14000000000000001</v>
      </c>
      <c r="L17" s="6">
        <f t="shared" si="1"/>
        <v>0.3</v>
      </c>
    </row>
    <row r="18" spans="2:12" ht="15" customHeight="1">
      <c r="B18" s="198"/>
      <c r="C18" s="3" t="s">
        <v>37</v>
      </c>
      <c r="D18" s="5">
        <v>0.08</v>
      </c>
      <c r="E18" s="5">
        <v>0.5</v>
      </c>
      <c r="F18" s="7">
        <v>1</v>
      </c>
      <c r="G18" s="7">
        <v>1</v>
      </c>
      <c r="H18" s="39"/>
      <c r="I18" s="198"/>
      <c r="J18" s="3" t="s">
        <v>37</v>
      </c>
      <c r="K18" s="6">
        <f t="shared" si="0"/>
        <v>0.08</v>
      </c>
      <c r="L18" s="6">
        <f t="shared" si="1"/>
        <v>0.5</v>
      </c>
    </row>
    <row r="19" spans="2:12" ht="15" customHeight="1">
      <c r="B19" s="198"/>
      <c r="C19" s="3" t="s">
        <v>38</v>
      </c>
      <c r="D19" s="5">
        <v>0</v>
      </c>
      <c r="E19" s="5">
        <v>0</v>
      </c>
      <c r="F19" s="7">
        <v>1</v>
      </c>
      <c r="G19" s="7">
        <v>1</v>
      </c>
      <c r="H19" s="39"/>
      <c r="I19" s="198"/>
      <c r="J19" s="3" t="s">
        <v>38</v>
      </c>
      <c r="K19" s="6">
        <f t="shared" si="0"/>
        <v>0</v>
      </c>
      <c r="L19" s="6">
        <f t="shared" si="1"/>
        <v>0</v>
      </c>
    </row>
    <row r="20" spans="2:12" ht="15" customHeight="1">
      <c r="B20" s="198"/>
      <c r="C20" s="3" t="s">
        <v>39</v>
      </c>
      <c r="D20" s="5">
        <v>0</v>
      </c>
      <c r="E20" s="5">
        <v>0.32</v>
      </c>
      <c r="F20" s="7">
        <v>1</v>
      </c>
      <c r="G20" s="7">
        <v>1</v>
      </c>
      <c r="H20" s="39"/>
      <c r="I20" s="198"/>
      <c r="J20" s="3" t="s">
        <v>39</v>
      </c>
      <c r="K20" s="6">
        <f t="shared" si="0"/>
        <v>0</v>
      </c>
      <c r="L20" s="6">
        <f t="shared" si="1"/>
        <v>0.32</v>
      </c>
    </row>
    <row r="21" spans="2:12" ht="15" customHeight="1">
      <c r="B21" s="198"/>
      <c r="C21" s="3" t="s">
        <v>40</v>
      </c>
      <c r="D21" s="5">
        <v>0.05</v>
      </c>
      <c r="E21" s="5">
        <v>0.16</v>
      </c>
      <c r="F21" s="7">
        <v>1</v>
      </c>
      <c r="G21" s="40">
        <f>IF('Page 1-P'!$E$39&lt;190,1,IF(AND('Page 1-P'!$E$39&gt;=190,'Page 1-P'!$E$39&lt;1524),((-0.0003*'Page 1-P'!$E$39)+1.06),IF(AND('Page 1-P'!$E$39&gt;=1524,'Page 1-P'!$E$39&lt;2360),((-0.0006*'Page 1-P'!$E$39)+1.52),0.1)))</f>
        <v>1</v>
      </c>
      <c r="H21" s="39"/>
      <c r="I21" s="198"/>
      <c r="J21" s="3" t="s">
        <v>40</v>
      </c>
      <c r="K21" s="6">
        <f t="shared" si="0"/>
        <v>0.05</v>
      </c>
      <c r="L21" s="6">
        <f t="shared" si="1"/>
        <v>0.16</v>
      </c>
    </row>
    <row r="22" spans="2:12" ht="15" customHeight="1">
      <c r="B22" s="198"/>
      <c r="C22" s="3" t="s">
        <v>41</v>
      </c>
      <c r="D22" s="5">
        <v>0.03</v>
      </c>
      <c r="E22" s="5">
        <v>0.1</v>
      </c>
      <c r="F22" s="7">
        <v>1</v>
      </c>
      <c r="G22" s="7">
        <v>1</v>
      </c>
      <c r="H22" s="39"/>
      <c r="I22" s="198"/>
      <c r="J22" s="3" t="s">
        <v>41</v>
      </c>
      <c r="K22" s="6">
        <f t="shared" si="0"/>
        <v>0.03</v>
      </c>
      <c r="L22" s="6">
        <f t="shared" si="1"/>
        <v>0.1</v>
      </c>
    </row>
    <row r="23" spans="2:12" ht="15" customHeight="1">
      <c r="B23" s="198" t="s">
        <v>33</v>
      </c>
      <c r="C23" s="3" t="s">
        <v>36</v>
      </c>
      <c r="D23" s="5">
        <v>0</v>
      </c>
      <c r="E23" s="5">
        <v>0</v>
      </c>
      <c r="F23" s="7">
        <v>1</v>
      </c>
      <c r="G23" s="7">
        <v>1</v>
      </c>
      <c r="H23" s="39"/>
      <c r="I23" s="198" t="s">
        <v>33</v>
      </c>
      <c r="J23" s="3" t="s">
        <v>36</v>
      </c>
      <c r="K23" s="6">
        <f t="shared" si="0"/>
        <v>0</v>
      </c>
      <c r="L23" s="6">
        <f t="shared" si="1"/>
        <v>0</v>
      </c>
    </row>
    <row r="24" spans="2:12" ht="15" customHeight="1">
      <c r="B24" s="198"/>
      <c r="C24" s="3" t="s">
        <v>37</v>
      </c>
      <c r="D24" s="5">
        <v>0</v>
      </c>
      <c r="E24" s="5">
        <v>0.03</v>
      </c>
      <c r="F24" s="7">
        <v>1</v>
      </c>
      <c r="G24" s="7">
        <v>1</v>
      </c>
      <c r="H24" s="39"/>
      <c r="I24" s="198"/>
      <c r="J24" s="3" t="s">
        <v>37</v>
      </c>
      <c r="K24" s="6">
        <f t="shared" si="0"/>
        <v>0</v>
      </c>
      <c r="L24" s="6">
        <f t="shared" si="1"/>
        <v>0.03</v>
      </c>
    </row>
    <row r="25" spans="2:12" ht="15" customHeight="1">
      <c r="B25" s="198"/>
      <c r="C25" s="3" t="s">
        <v>38</v>
      </c>
      <c r="D25" s="5">
        <v>0</v>
      </c>
      <c r="E25" s="5">
        <v>0.03</v>
      </c>
      <c r="F25" s="7">
        <v>1</v>
      </c>
      <c r="G25" s="7">
        <v>1</v>
      </c>
      <c r="H25" s="39"/>
      <c r="I25" s="198"/>
      <c r="J25" s="3" t="s">
        <v>38</v>
      </c>
      <c r="K25" s="6">
        <f t="shared" si="0"/>
        <v>0</v>
      </c>
      <c r="L25" s="6">
        <f t="shared" si="1"/>
        <v>0.03</v>
      </c>
    </row>
    <row r="26" spans="2:12" ht="15" customHeight="1">
      <c r="B26" s="198"/>
      <c r="C26" s="3" t="s">
        <v>39</v>
      </c>
      <c r="D26" s="5">
        <v>0</v>
      </c>
      <c r="E26" s="5">
        <v>0</v>
      </c>
      <c r="F26" s="7">
        <v>1</v>
      </c>
      <c r="G26" s="7">
        <v>1</v>
      </c>
      <c r="H26" s="39"/>
      <c r="I26" s="198"/>
      <c r="J26" s="3" t="s">
        <v>39</v>
      </c>
      <c r="K26" s="6">
        <f t="shared" si="0"/>
        <v>0</v>
      </c>
      <c r="L26" s="6">
        <f t="shared" si="1"/>
        <v>0</v>
      </c>
    </row>
    <row r="27" spans="2:12" ht="15" customHeight="1">
      <c r="B27" s="198"/>
      <c r="C27" s="3" t="s">
        <v>40</v>
      </c>
      <c r="D27" s="5">
        <v>0</v>
      </c>
      <c r="E27" s="5">
        <v>0.04</v>
      </c>
      <c r="F27" s="7">
        <v>1</v>
      </c>
      <c r="G27" s="7">
        <v>1</v>
      </c>
      <c r="H27" s="39"/>
      <c r="I27" s="198"/>
      <c r="J27" s="3" t="s">
        <v>40</v>
      </c>
      <c r="K27" s="6">
        <f t="shared" si="0"/>
        <v>0</v>
      </c>
      <c r="L27" s="6">
        <f t="shared" si="1"/>
        <v>0.04</v>
      </c>
    </row>
    <row r="28" spans="2:12" ht="15" customHeight="1">
      <c r="B28" s="198"/>
      <c r="C28" s="3" t="s">
        <v>41</v>
      </c>
      <c r="D28" s="5">
        <v>0</v>
      </c>
      <c r="E28" s="5">
        <v>0.01</v>
      </c>
      <c r="F28" s="7">
        <v>1</v>
      </c>
      <c r="G28" s="7">
        <v>1</v>
      </c>
      <c r="H28" s="39"/>
      <c r="I28" s="198"/>
      <c r="J28" s="3" t="s">
        <v>41</v>
      </c>
      <c r="K28" s="6">
        <f t="shared" si="0"/>
        <v>0</v>
      </c>
      <c r="L28" s="6">
        <f t="shared" si="1"/>
        <v>0.01</v>
      </c>
    </row>
    <row r="29" spans="2:12" ht="15" customHeight="1">
      <c r="B29" s="198" t="s">
        <v>34</v>
      </c>
      <c r="C29" s="3" t="s">
        <v>36</v>
      </c>
      <c r="D29" s="5">
        <v>0.03</v>
      </c>
      <c r="E29" s="5">
        <v>0.56999999999999995</v>
      </c>
      <c r="F29" s="7">
        <v>1</v>
      </c>
      <c r="G29" s="7">
        <v>1</v>
      </c>
      <c r="H29" s="39"/>
      <c r="I29" s="198" t="s">
        <v>34</v>
      </c>
      <c r="J29" s="3" t="s">
        <v>36</v>
      </c>
      <c r="K29" s="6">
        <f t="shared" si="0"/>
        <v>0.03</v>
      </c>
      <c r="L29" s="6">
        <f t="shared" si="1"/>
        <v>0.56999999999999995</v>
      </c>
    </row>
    <row r="30" spans="2:12" ht="15" customHeight="1">
      <c r="B30" s="198"/>
      <c r="C30" s="3" t="s">
        <v>37</v>
      </c>
      <c r="D30" s="5">
        <v>0.17</v>
      </c>
      <c r="E30" s="5">
        <v>0.1</v>
      </c>
      <c r="F30" s="7">
        <v>1</v>
      </c>
      <c r="G30" s="7">
        <v>1</v>
      </c>
      <c r="H30" s="39"/>
      <c r="I30" s="198"/>
      <c r="J30" s="3" t="s">
        <v>37</v>
      </c>
      <c r="K30" s="6">
        <f t="shared" si="0"/>
        <v>0.17</v>
      </c>
      <c r="L30" s="6">
        <f t="shared" si="1"/>
        <v>0.1</v>
      </c>
    </row>
    <row r="31" spans="2:12" ht="15" customHeight="1">
      <c r="B31" s="198"/>
      <c r="C31" s="3" t="s">
        <v>38</v>
      </c>
      <c r="D31" s="5">
        <v>0.2</v>
      </c>
      <c r="E31" s="5">
        <v>0.14000000000000001</v>
      </c>
      <c r="F31" s="7">
        <v>1</v>
      </c>
      <c r="G31" s="7">
        <v>1</v>
      </c>
      <c r="H31" s="39"/>
      <c r="I31" s="198"/>
      <c r="J31" s="3" t="s">
        <v>38</v>
      </c>
      <c r="K31" s="6">
        <f t="shared" si="0"/>
        <v>0.2</v>
      </c>
      <c r="L31" s="6">
        <f t="shared" si="1"/>
        <v>0.14000000000000001</v>
      </c>
    </row>
    <row r="32" spans="2:12" ht="15" customHeight="1">
      <c r="B32" s="198"/>
      <c r="C32" s="3" t="s">
        <v>39</v>
      </c>
      <c r="D32" s="5">
        <v>0</v>
      </c>
      <c r="E32" s="5">
        <v>0</v>
      </c>
      <c r="F32" s="7">
        <v>1</v>
      </c>
      <c r="G32" s="7">
        <v>1</v>
      </c>
      <c r="H32" s="39"/>
      <c r="I32" s="198"/>
      <c r="J32" s="3" t="s">
        <v>39</v>
      </c>
      <c r="K32" s="6">
        <f t="shared" si="0"/>
        <v>0</v>
      </c>
      <c r="L32" s="6">
        <f t="shared" si="1"/>
        <v>0</v>
      </c>
    </row>
    <row r="33" spans="2:12" ht="15" customHeight="1">
      <c r="B33" s="198"/>
      <c r="C33" s="3" t="s">
        <v>40</v>
      </c>
      <c r="D33" s="5">
        <v>0</v>
      </c>
      <c r="E33" s="5">
        <v>0</v>
      </c>
      <c r="F33" s="7">
        <v>1</v>
      </c>
      <c r="G33" s="7">
        <v>1</v>
      </c>
      <c r="H33" s="39"/>
      <c r="I33" s="198"/>
      <c r="J33" s="3" t="s">
        <v>40</v>
      </c>
      <c r="K33" s="6">
        <f t="shared" si="0"/>
        <v>0</v>
      </c>
      <c r="L33" s="6">
        <f t="shared" si="1"/>
        <v>0</v>
      </c>
    </row>
    <row r="34" spans="2:12" ht="15" customHeight="1">
      <c r="B34" s="198"/>
      <c r="C34" s="3" t="s">
        <v>41</v>
      </c>
      <c r="D34" s="5">
        <v>0</v>
      </c>
      <c r="E34" s="5">
        <v>0.12</v>
      </c>
      <c r="F34" s="7">
        <v>1</v>
      </c>
      <c r="G34" s="7">
        <v>1</v>
      </c>
      <c r="H34" s="39"/>
      <c r="I34" s="198"/>
      <c r="J34" s="3" t="s">
        <v>41</v>
      </c>
      <c r="K34" s="6">
        <f t="shared" si="0"/>
        <v>0</v>
      </c>
      <c r="L34" s="6">
        <f t="shared" si="1"/>
        <v>0.12</v>
      </c>
    </row>
    <row r="35" spans="2:12" ht="15" customHeight="1">
      <c r="B35" s="198" t="s">
        <v>35</v>
      </c>
      <c r="C35" s="3" t="s">
        <v>36</v>
      </c>
      <c r="D35" s="5">
        <v>0</v>
      </c>
      <c r="E35" s="5">
        <v>0</v>
      </c>
      <c r="F35" s="7">
        <v>1</v>
      </c>
      <c r="G35" s="7">
        <v>1</v>
      </c>
      <c r="H35" s="39"/>
      <c r="I35" s="198" t="s">
        <v>35</v>
      </c>
      <c r="J35" s="3" t="s">
        <v>36</v>
      </c>
      <c r="K35" s="6">
        <f t="shared" si="0"/>
        <v>0</v>
      </c>
      <c r="L35" s="6">
        <f t="shared" si="1"/>
        <v>0</v>
      </c>
    </row>
    <row r="36" spans="2:12" ht="15" customHeight="1">
      <c r="B36" s="198"/>
      <c r="C36" s="3" t="s">
        <v>37</v>
      </c>
      <c r="D36" s="5">
        <v>0</v>
      </c>
      <c r="E36" s="5">
        <v>0.02</v>
      </c>
      <c r="F36" s="7">
        <v>1</v>
      </c>
      <c r="G36" s="7">
        <v>1</v>
      </c>
      <c r="H36" s="39"/>
      <c r="I36" s="198"/>
      <c r="J36" s="3" t="s">
        <v>37</v>
      </c>
      <c r="K36" s="6">
        <f t="shared" si="0"/>
        <v>0</v>
      </c>
      <c r="L36" s="6">
        <f t="shared" si="1"/>
        <v>0.02</v>
      </c>
    </row>
    <row r="37" spans="2:12" ht="15" customHeight="1">
      <c r="B37" s="198"/>
      <c r="C37" s="3" t="s">
        <v>38</v>
      </c>
      <c r="D37" s="5">
        <v>0.06</v>
      </c>
      <c r="E37" s="5">
        <v>0.05</v>
      </c>
      <c r="F37" s="7">
        <v>1</v>
      </c>
      <c r="G37" s="7">
        <v>1</v>
      </c>
      <c r="H37" s="39"/>
      <c r="I37" s="198"/>
      <c r="J37" s="3" t="s">
        <v>38</v>
      </c>
      <c r="K37" s="6">
        <f t="shared" si="0"/>
        <v>0.06</v>
      </c>
      <c r="L37" s="6">
        <f t="shared" si="1"/>
        <v>0.05</v>
      </c>
    </row>
    <row r="38" spans="2:12" ht="15" customHeight="1">
      <c r="B38" s="198"/>
      <c r="C38" s="3" t="s">
        <v>39</v>
      </c>
      <c r="D38" s="5">
        <v>0</v>
      </c>
      <c r="E38" s="5">
        <v>0</v>
      </c>
      <c r="F38" s="7">
        <v>1</v>
      </c>
      <c r="G38" s="7">
        <v>1</v>
      </c>
      <c r="H38" s="39"/>
      <c r="I38" s="198"/>
      <c r="J38" s="3" t="s">
        <v>39</v>
      </c>
      <c r="K38" s="6">
        <f t="shared" si="0"/>
        <v>0</v>
      </c>
      <c r="L38" s="6">
        <f t="shared" si="1"/>
        <v>0</v>
      </c>
    </row>
    <row r="39" spans="2:12" ht="15" customHeight="1">
      <c r="B39" s="198"/>
      <c r="C39" s="3" t="s">
        <v>40</v>
      </c>
      <c r="D39" s="5">
        <v>0</v>
      </c>
      <c r="E39" s="5">
        <v>0</v>
      </c>
      <c r="F39" s="7">
        <v>1</v>
      </c>
      <c r="G39" s="7">
        <v>1</v>
      </c>
      <c r="H39" s="39"/>
      <c r="I39" s="198"/>
      <c r="J39" s="3" t="s">
        <v>40</v>
      </c>
      <c r="K39" s="6">
        <f t="shared" si="0"/>
        <v>0</v>
      </c>
      <c r="L39" s="6">
        <f t="shared" si="1"/>
        <v>0</v>
      </c>
    </row>
    <row r="40" spans="2:12" ht="15" customHeight="1">
      <c r="B40" s="198"/>
      <c r="C40" s="3" t="s">
        <v>41</v>
      </c>
      <c r="D40" s="5">
        <v>0</v>
      </c>
      <c r="E40" s="5">
        <v>0</v>
      </c>
      <c r="F40" s="7">
        <v>1</v>
      </c>
      <c r="G40" s="7">
        <v>1</v>
      </c>
      <c r="H40" s="39"/>
      <c r="I40" s="198"/>
      <c r="J40" s="3" t="s">
        <v>41</v>
      </c>
      <c r="K40" s="6">
        <f t="shared" si="0"/>
        <v>0</v>
      </c>
      <c r="L40" s="6">
        <f t="shared" si="1"/>
        <v>0</v>
      </c>
    </row>
  </sheetData>
  <sheetProtection password="CC38" sheet="1" selectLockedCells="1" selectUnlockedCells="1"/>
  <mergeCells count="19">
    <mergeCell ref="B17:B22"/>
    <mergeCell ref="B23:B28"/>
    <mergeCell ref="B29:B34"/>
    <mergeCell ref="B35:B40"/>
    <mergeCell ref="B2:E2"/>
    <mergeCell ref="B5:B10"/>
    <mergeCell ref="B11:B16"/>
    <mergeCell ref="D3:E3"/>
    <mergeCell ref="B3:C4"/>
    <mergeCell ref="F2:G3"/>
    <mergeCell ref="I35:I40"/>
    <mergeCell ref="I2:L2"/>
    <mergeCell ref="I3:J4"/>
    <mergeCell ref="K3:L3"/>
    <mergeCell ref="I5:I10"/>
    <mergeCell ref="I11:I16"/>
    <mergeCell ref="I17:I22"/>
    <mergeCell ref="I23:I28"/>
    <mergeCell ref="I29:I34"/>
  </mergeCells>
  <phoneticPr fontId="3" type="noConversion"/>
  <pageMargins left="0.75" right="0.75" top="1" bottom="1" header="0.5" footer="0.5"/>
  <pageSetup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Page 1-A</vt:lpstr>
      <vt:lpstr>Page 2-A</vt:lpstr>
      <vt:lpstr>Page 1-P</vt:lpstr>
      <vt:lpstr>Page 2-P</vt:lpstr>
      <vt:lpstr>Table 7.1</vt:lpstr>
      <vt:lpstr>Table 7.2</vt:lpstr>
      <vt:lpstr>'Page 1-A'!Print_Area</vt:lpstr>
      <vt:lpstr>'Page 1-P'!Print_Area</vt:lpstr>
      <vt:lpstr>'Page 2-A'!Print_Area</vt:lpstr>
      <vt:lpstr>'Page 2-P'!Print_Area</vt:lpstr>
      <vt:lpstr>'Table 7.1'!Print_Area</vt:lpstr>
      <vt:lpstr>'Table 7.2'!Print_Area</vt:lpstr>
    </vt:vector>
  </TitlesOfParts>
  <Company>Texas Transportation Institute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TxDOT Internal Trip Capture Estimator</dc:title>
  <dc:creator>Ben Sperry</dc:creator>
  <cp:lastModifiedBy>cej589</cp:lastModifiedBy>
  <cp:lastPrinted>2010-02-24T22:55:00Z</cp:lastPrinted>
  <dcterms:created xsi:type="dcterms:W3CDTF">2007-08-27T17:49:47Z</dcterms:created>
  <dcterms:modified xsi:type="dcterms:W3CDTF">2010-06-22T21:14:55Z</dcterms:modified>
</cp:coreProperties>
</file>