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140" yWindow="65386" windowWidth="9150" windowHeight="9165" tabRatio="641" firstSheet="5" activeTab="5"/>
  </bookViews>
  <sheets>
    <sheet name="Pave(Y-N)" sheetId="1" state="hidden" r:id="rId1"/>
    <sheet name="Tmax" sheetId="2" state="hidden" r:id="rId2"/>
    <sheet name="DelT(Axial)" sheetId="3" state="hidden" r:id="rId3"/>
    <sheet name="DelT(Vert)" sheetId="4" state="hidden" r:id="rId4"/>
    <sheet name="Output" sheetId="5" state="hidden" r:id="rId5"/>
    <sheet name="US 183" sheetId="6" r:id="rId6"/>
    <sheet name="US 290" sheetId="7" r:id="rId7"/>
    <sheet name="US 5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E">#REF!</definedName>
    <definedName name="AEtype">#REF!</definedName>
    <definedName name="AGGIDX">#REF!</definedName>
    <definedName name="Air">#REF!</definedName>
    <definedName name="AirTemps">#REF!</definedName>
    <definedName name="alfa_ult">#REF!</definedName>
    <definedName name="AnalysisFlag">#REF!</definedName>
    <definedName name="Baseflag">#REF!</definedName>
    <definedName name="BaseWwash">#REF!</definedName>
    <definedName name="beta">#REF!</definedName>
    <definedName name="Blaine">#REF!</definedName>
    <definedName name="blainetype">#REF!</definedName>
    <definedName name="blankettype">#REF!</definedName>
    <definedName name="CAC">#REF!</definedName>
    <definedName name="CC">#REF!</definedName>
    <definedName name="CFAF">#REF!</definedName>
    <definedName name="CloudF">#REF!</definedName>
    <definedName name="cmntcomp">#REF!</definedName>
    <definedName name="cmntype">#REF!</definedName>
    <definedName name="CTE">#REF!</definedName>
    <definedName name="cteflag">#REF!</definedName>
    <definedName name="cthreea">#REF!</definedName>
    <definedName name="cthrees">#REF!</definedName>
    <definedName name="ctwos">#REF!</definedName>
    <definedName name="cureappage1">#REF!</definedName>
    <definedName name="cureappage2">#REF!</definedName>
    <definedName name="CureColor1">#REF!</definedName>
    <definedName name="CureColor2">#REF!</definedName>
    <definedName name="CureMeth1">#REF!</definedName>
    <definedName name="CureMeth2">#REF!</definedName>
    <definedName name="Dayflag">#REF!</definedName>
    <definedName name="dinsulthk">#REF!</definedName>
    <definedName name="FAC">#REF!</definedName>
    <definedName name="FACAOFlag">#REF!</definedName>
    <definedName name="faclass">#REF!</definedName>
    <definedName name="FinalError">#REF!</definedName>
    <definedName name="Flyashc">#REF!</definedName>
    <definedName name="FlyashCaO">#REF!</definedName>
    <definedName name="Free_CaO">#REF!</definedName>
    <definedName name="fsettemp">'Output'!$N$39:$N$49</definedName>
    <definedName name="fsettime">'Output'!$M$39:$M$49</definedName>
    <definedName name="Hyd_parm_flag">#REF!</definedName>
    <definedName name="InterimTemps">#REF!</definedName>
    <definedName name="isettemp">'Output'!$L$39:$L$49</definedName>
    <definedName name="isettime">'Output'!$K$39:$K$49</definedName>
    <definedName name="Locflag">#REF!</definedName>
    <definedName name="Maxax">'Output'!$G$21</definedName>
    <definedName name="MgO">#REF!</definedName>
    <definedName name="MinAx">'Output'!$G$24</definedName>
    <definedName name="MinAx2">'Output'!$G$32</definedName>
    <definedName name="Monthflag">#REF!</definedName>
    <definedName name="N" localSheetId="6">'[2]total'!#REF!</definedName>
    <definedName name="N" localSheetId="7">'[4]total'!#REF!</definedName>
    <definedName name="N">#REF!</definedName>
    <definedName name="Pavehour">#REF!</definedName>
    <definedName name="ResultTemps">'Output'!$B$10:$D$33</definedName>
    <definedName name="RH">#REF!</definedName>
    <definedName name="sfouraf">#REF!</definedName>
    <definedName name="slagc">#REF!</definedName>
    <definedName name="SolarRad">#REF!</definedName>
    <definedName name="Subbase">'Output'!$G$27</definedName>
    <definedName name="Sulfate">#REF!</definedName>
    <definedName name="t1o">#REF!</definedName>
    <definedName name="T1oflag">#REF!</definedName>
    <definedName name="t2o">#REF!</definedName>
    <definedName name="T2oflag">#REF!</definedName>
    <definedName name="tau">#REF!</definedName>
    <definedName name="tee1" localSheetId="5">'[1]Materials'!#REF!</definedName>
    <definedName name="tee1" localSheetId="6">'[3]Materials'!#REF!</definedName>
    <definedName name="tee1" localSheetId="7">'[5]Materials'!#REF!</definedName>
    <definedName name="tee1">#REF!</definedName>
    <definedName name="Thix1">#REF!</definedName>
    <definedName name="Thix2">#REF!</definedName>
    <definedName name="watc">#REF!</definedName>
    <definedName name="windspd">#REF!</definedName>
    <definedName name="zerotemp">'Output'!$G$37</definedName>
    <definedName name="zerotime">'Output'!$G$36</definedName>
  </definedNames>
  <calcPr fullCalcOnLoad="1"/>
</workbook>
</file>

<file path=xl/sharedStrings.xml><?xml version="1.0" encoding="utf-8"?>
<sst xmlns="http://schemas.openxmlformats.org/spreadsheetml/2006/main" count="95" uniqueCount="55">
  <si>
    <t>Time</t>
  </si>
  <si>
    <t>°F</t>
  </si>
  <si>
    <t>hrs</t>
  </si>
  <si>
    <t>(hrs)</t>
  </si>
  <si>
    <t>(°F)</t>
  </si>
  <si>
    <t>Results</t>
  </si>
  <si>
    <t>Construction Day</t>
  </si>
  <si>
    <t>= Maximum Axial Temperature Gradient During Day of Paving</t>
  </si>
  <si>
    <t>= Maximum Concrete Temperature During Day of Paving</t>
  </si>
  <si>
    <t>= Maximum Verticial Temperature Gradient During Day of Paving</t>
  </si>
  <si>
    <r>
      <t>D</t>
    </r>
    <r>
      <rPr>
        <sz val="10"/>
        <rFont val="Arial"/>
        <family val="2"/>
      </rPr>
      <t>T(Axial)</t>
    </r>
  </si>
  <si>
    <r>
      <t>D</t>
    </r>
    <r>
      <rPr>
        <sz val="10"/>
        <rFont val="Arial"/>
        <family val="2"/>
      </rPr>
      <t>T(Vert)</t>
    </r>
  </si>
  <si>
    <t>Temperature Limits</t>
  </si>
  <si>
    <t>Tcmax</t>
  </si>
  <si>
    <t>Final Results</t>
  </si>
  <si>
    <t>Y-N</t>
  </si>
  <si>
    <t>Plot</t>
  </si>
  <si>
    <t>Max</t>
  </si>
  <si>
    <t>Graph Sections</t>
  </si>
  <si>
    <t>Min</t>
  </si>
  <si>
    <t>Tc-vs-Depth (x)</t>
  </si>
  <si>
    <t>Tc-vs-Depth (y)</t>
  </si>
  <si>
    <t>Subbase</t>
  </si>
  <si>
    <t>Initial Set</t>
  </si>
  <si>
    <t>Setting</t>
  </si>
  <si>
    <t>Final Set</t>
  </si>
  <si>
    <t>Conc T</t>
  </si>
  <si>
    <t>PCC Depth</t>
  </si>
  <si>
    <t>(inch)</t>
  </si>
  <si>
    <t>Tc-vs-Temp (y)</t>
  </si>
  <si>
    <t>Min Air</t>
  </si>
  <si>
    <t>Zero-Stress Conditions</t>
  </si>
  <si>
    <t>Average</t>
  </si>
  <si>
    <t>Tc</t>
  </si>
  <si>
    <t>Date</t>
  </si>
  <si>
    <t>Top</t>
  </si>
  <si>
    <t>Middle</t>
  </si>
  <si>
    <t>Bottom</t>
  </si>
  <si>
    <t>Hours</t>
  </si>
  <si>
    <t>12:30PM</t>
  </si>
  <si>
    <t>2:00PM</t>
  </si>
  <si>
    <t>11:00AM</t>
  </si>
  <si>
    <t>Top</t>
  </si>
  <si>
    <t>Middle</t>
  </si>
  <si>
    <t>Bottom</t>
  </si>
  <si>
    <t>3:00PM</t>
  </si>
  <si>
    <t>Top</t>
  </si>
  <si>
    <t>Middle</t>
  </si>
  <si>
    <t>Bottom</t>
  </si>
  <si>
    <t>Date</t>
  </si>
  <si>
    <t>Air</t>
  </si>
  <si>
    <t>7/20/2004 24:00</t>
  </si>
  <si>
    <t>7/21/2004 24:00</t>
  </si>
  <si>
    <t>Air</t>
  </si>
  <si>
    <t>-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</si>
</sst>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"/>
    <numFmt numFmtId="191" formatCode="0.0000E+00"/>
    <numFmt numFmtId="192" formatCode="0.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E+00"/>
    <numFmt numFmtId="197" formatCode="0.000000E+00"/>
    <numFmt numFmtId="198" formatCode="0.0000000E+00"/>
    <numFmt numFmtId="199" formatCode="0.000000000"/>
    <numFmt numFmtId="200" formatCode="0.0%"/>
    <numFmt numFmtId="201" formatCode="_(* #,##0.000_);_(* \(#,##0.000\);_(* &quot;-&quot;??_);_(@_)"/>
    <numFmt numFmtId="202" formatCode="_(* #,##0.000_);_(* \(#,##0.000\);_(* &quot;-&quot;???_);_(@_)"/>
    <numFmt numFmtId="203" formatCode="_(* #,##0.0000_);_(* \(#,##0.0000\);_(* &quot;-&quot;??_);_(@_)"/>
    <numFmt numFmtId="204" formatCode="_(* #,##0.00000_);_(* \(#,##0.00000\);_(* &quot;-&quot;??_);_(@_)"/>
    <numFmt numFmtId="205" formatCode="0.E+00"/>
    <numFmt numFmtId="206" formatCode="_(* #,##0.0_);_(* \(#,##0.0\);_(* &quot;-&quot;??_);_(@_)"/>
    <numFmt numFmtId="207" formatCode="0.0.E+00"/>
    <numFmt numFmtId="208" formatCode="0.00.E+00"/>
    <numFmt numFmtId="209" formatCode="0.000.E+00"/>
    <numFmt numFmtId="210" formatCode="_(* #,##0.00000_);_(* \(#,##0.00000\);_(* &quot;-&quot;?????_);_(@_)"/>
    <numFmt numFmtId="211" formatCode="0.0000000000"/>
    <numFmt numFmtId="212" formatCode="0.00000000000"/>
    <numFmt numFmtId="213" formatCode="[$€-2]\ #,##0.00_);[Red]\([$€-2]\ #,##0.00\)"/>
    <numFmt numFmtId="214" formatCode="[$-409]dddd\,\ mmmm\ dd\,\ yyyy"/>
    <numFmt numFmtId="215" formatCode="[$-409]h:mm:ss\ AM/PM"/>
    <numFmt numFmtId="216" formatCode="[$-409]h:mm\ AM/PM;@"/>
    <numFmt numFmtId="217" formatCode=";;;"/>
    <numFmt numFmtId="218" formatCode="0.0_ "/>
    <numFmt numFmtId="219" formatCode="0.0_);[Red]\(0.0\)"/>
    <numFmt numFmtId="220" formatCode="mmm\-yyyy"/>
    <numFmt numFmtId="221" formatCode="0.00_);[Red]\(0.00\)"/>
    <numFmt numFmtId="222" formatCode="0.00_ "/>
    <numFmt numFmtId="223" formatCode="0.000_);[Red]\(0.000\)"/>
    <numFmt numFmtId="224" formatCode="0.0000_);[Red]\(0.0000\)"/>
    <numFmt numFmtId="225" formatCode="0.00000_);[Red]\(0.00000\)"/>
    <numFmt numFmtId="226" formatCode="0.000_ "/>
  </numFmts>
  <fonts count="16">
    <font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.25"/>
      <name val="Arial"/>
      <family val="2"/>
    </font>
    <font>
      <b/>
      <sz val="14.25"/>
      <name val="Arial"/>
      <family val="2"/>
    </font>
    <font>
      <b/>
      <i/>
      <sz val="14"/>
      <color indexed="12"/>
      <name val="Arial"/>
      <family val="2"/>
    </font>
    <font>
      <sz val="11"/>
      <name val="돋움"/>
      <family val="3"/>
    </font>
    <font>
      <sz val="8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9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1" xfId="0" applyNumberFormat="1" applyFill="1" applyBorder="1" applyAlignment="1">
      <alignment horizontal="center"/>
    </xf>
    <xf numFmtId="19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90" fontId="0" fillId="0" borderId="7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15" fillId="0" borderId="8" xfId="24" applyFont="1" applyFill="1" applyBorder="1" applyAlignment="1">
      <alignment horizontal="center" vertical="center"/>
      <protection/>
    </xf>
    <xf numFmtId="219" fontId="15" fillId="0" borderId="9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>
      <alignment vertical="center"/>
      <protection/>
    </xf>
    <xf numFmtId="0" fontId="15" fillId="0" borderId="0" xfId="24" applyFont="1" applyFill="1" applyBorder="1">
      <alignment vertical="center"/>
      <protection/>
    </xf>
    <xf numFmtId="219" fontId="15" fillId="0" borderId="1" xfId="24" applyNumberFormat="1" applyFont="1" applyFill="1" applyBorder="1" applyAlignment="1">
      <alignment horizontal="center" vertical="center"/>
      <protection/>
    </xf>
    <xf numFmtId="219" fontId="15" fillId="0" borderId="10" xfId="24" applyNumberFormat="1" applyFont="1" applyFill="1" applyBorder="1" applyAlignment="1">
      <alignment horizontal="center" vertical="center"/>
      <protection/>
    </xf>
    <xf numFmtId="219" fontId="15" fillId="0" borderId="11" xfId="24" applyNumberFormat="1" applyFont="1" applyFill="1" applyBorder="1" applyAlignment="1">
      <alignment horizontal="center" vertical="center"/>
      <protection/>
    </xf>
    <xf numFmtId="22" fontId="15" fillId="0" borderId="9" xfId="24" applyNumberFormat="1" applyFont="1" applyFill="1" applyBorder="1" applyAlignment="1">
      <alignment horizontal="center" vertical="center"/>
      <protection/>
    </xf>
    <xf numFmtId="219" fontId="15" fillId="0" borderId="0" xfId="21" applyNumberFormat="1" applyFont="1" applyFill="1" applyBorder="1" applyAlignment="1">
      <alignment horizontal="center" vertical="center"/>
      <protection/>
    </xf>
    <xf numFmtId="219" fontId="15" fillId="0" borderId="0" xfId="22" applyNumberFormat="1" applyFont="1" applyFill="1" applyBorder="1" applyAlignment="1" quotePrefix="1">
      <alignment horizontal="center" vertical="center"/>
      <protection/>
    </xf>
    <xf numFmtId="219" fontId="15" fillId="0" borderId="0" xfId="23" applyNumberFormat="1" applyFont="1" applyFill="1" applyBorder="1" applyAlignment="1">
      <alignment horizontal="center" vertical="center"/>
      <protection/>
    </xf>
    <xf numFmtId="0" fontId="15" fillId="0" borderId="0" xfId="24" applyFont="1" applyFill="1" applyBorder="1" applyAlignment="1">
      <alignment horizontal="center" vertical="center"/>
      <protection/>
    </xf>
    <xf numFmtId="219" fontId="15" fillId="0" borderId="0" xfId="0" applyNumberFormat="1" applyFont="1" applyFill="1" applyBorder="1" applyAlignment="1">
      <alignment horizontal="center"/>
    </xf>
    <xf numFmtId="219" fontId="15" fillId="0" borderId="8" xfId="0" applyNumberFormat="1" applyFont="1" applyFill="1" applyBorder="1" applyAlignment="1">
      <alignment horizontal="center"/>
    </xf>
    <xf numFmtId="219" fontId="15" fillId="0" borderId="12" xfId="0" applyNumberFormat="1" applyFont="1" applyFill="1" applyBorder="1" applyAlignment="1">
      <alignment horizontal="center"/>
    </xf>
    <xf numFmtId="219" fontId="15" fillId="0" borderId="9" xfId="0" applyNumberFormat="1" applyFont="1" applyFill="1" applyBorder="1" applyAlignment="1">
      <alignment horizontal="center"/>
    </xf>
    <xf numFmtId="22" fontId="15" fillId="0" borderId="9" xfId="24" applyNumberFormat="1" applyFont="1" applyFill="1" applyBorder="1" applyAlignment="1" quotePrefix="1">
      <alignment horizontal="center" vertical="center"/>
      <protection/>
    </xf>
    <xf numFmtId="219" fontId="15" fillId="0" borderId="12" xfId="21" applyNumberFormat="1" applyFont="1" applyFill="1" applyBorder="1" applyAlignment="1">
      <alignment horizontal="center" vertical="center"/>
      <protection/>
    </xf>
    <xf numFmtId="219" fontId="15" fillId="0" borderId="8" xfId="21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5" fillId="0" borderId="8" xfId="24" applyFont="1" applyFill="1" applyBorder="1" applyAlignment="1">
      <alignment horizontal="center" vertical="center"/>
      <protection/>
    </xf>
    <xf numFmtId="0" fontId="15" fillId="0" borderId="10" xfId="24" applyFont="1" applyFill="1" applyBorder="1" applyAlignment="1">
      <alignment horizontal="center" vertical="center"/>
      <protection/>
    </xf>
    <xf numFmtId="0" fontId="15" fillId="0" borderId="9" xfId="24" applyFont="1" applyFill="1" applyBorder="1" applyAlignment="1">
      <alignment horizontal="center" vertical="center"/>
      <protection/>
    </xf>
    <xf numFmtId="0" fontId="15" fillId="0" borderId="17" xfId="24" applyFont="1" applyFill="1" applyBorder="1" applyAlignment="1">
      <alignment horizontal="center" vertical="center"/>
      <protection/>
    </xf>
    <xf numFmtId="219" fontId="15" fillId="0" borderId="9" xfId="24" applyNumberFormat="1" applyFont="1" applyFill="1" applyBorder="1" applyAlignment="1">
      <alignment horizontal="center" vertical="center"/>
      <protection/>
    </xf>
    <xf numFmtId="219" fontId="15" fillId="0" borderId="17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>
      <alignment horizontal="center" vertical="center"/>
      <protection/>
    </xf>
    <xf numFmtId="219" fontId="15" fillId="0" borderId="12" xfId="24" applyNumberFormat="1" applyFont="1" applyFill="1" applyBorder="1" applyAlignment="1">
      <alignment horizontal="center" vertical="center"/>
      <protection/>
    </xf>
    <xf numFmtId="219" fontId="15" fillId="0" borderId="8" xfId="24" applyNumberFormat="1" applyFont="1" applyFill="1" applyBorder="1" applyAlignment="1">
      <alignment horizontal="center" vertical="center"/>
      <protection/>
    </xf>
    <xf numFmtId="219" fontId="15" fillId="0" borderId="0" xfId="24" applyNumberFormat="1" applyFont="1" applyFill="1" applyBorder="1" applyAlignment="1" quotePrefix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AM-Actual" xfId="21"/>
    <cellStyle name="Normal_12NOON-Actual" xfId="22"/>
    <cellStyle name="Normal_3PM-Actual" xfId="23"/>
    <cellStyle name="Normal_8AM-Actu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PavePro - Allowable Paving Time</a:t>
            </a:r>
          </a:p>
        </c:rich>
      </c:tx>
      <c:layout>
        <c:manualLayout>
          <c:xMode val="factor"/>
          <c:yMode val="factor"/>
          <c:x val="-0.025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025"/>
          <c:w val="0.96975"/>
          <c:h val="0.6725"/>
        </c:manualLayout>
      </c:layout>
      <c:barChart>
        <c:barDir val="col"/>
        <c:grouping val="clustered"/>
        <c:varyColors val="0"/>
        <c:ser>
          <c:idx val="1"/>
          <c:order val="0"/>
          <c:tx>
            <c:v>No Paving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Output!$J$9:$J$33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Output!$N$9:$N$33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0"/>
        <c:axId val="16493330"/>
        <c:axId val="14222243"/>
      </c:barChart>
      <c:catAx>
        <c:axId val="16493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2243"/>
        <c:crosses val="autoZero"/>
        <c:auto val="1"/>
        <c:lblOffset val="100"/>
        <c:tickLblSkip val="2"/>
        <c:noMultiLvlLbl val="0"/>
      </c:catAx>
      <c:valAx>
        <c:axId val="14222243"/>
        <c:scaling>
          <c:orientation val="minMax"/>
          <c:max val="1"/>
        </c:scaling>
        <c:axPos val="l"/>
        <c:delete val="0"/>
        <c:numFmt formatCode="0.0" sourceLinked="0"/>
        <c:majorTickMark val="none"/>
        <c:minorTickMark val="none"/>
        <c:tickLblPos val="none"/>
        <c:crossAx val="16493330"/>
        <c:crossesAt val="1"/>
        <c:crossBetween val="between"/>
        <c:dispUnits/>
        <c:majorUnit val="0.2"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Concrete Temperature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775"/>
          <c:w val="0.96425"/>
          <c:h val="0.84325"/>
        </c:manualLayout>
      </c:layout>
      <c:scatterChart>
        <c:scatterStyle val="smoothMarker"/>
        <c:varyColors val="0"/>
        <c:ser>
          <c:idx val="2"/>
          <c:order val="0"/>
          <c:tx>
            <c:v>Maximum Axial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Output!$B$9:$B$33</c:f>
              <c:numCache>
                <c:ptCount val="25"/>
                <c:pt idx="0">
                  <c:v>32</c:v>
                </c:pt>
                <c:pt idx="1">
                  <c:v>111.50167846679688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Output!$G$7:$G$8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Tair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891324"/>
        <c:axId val="11151005"/>
      </c:scatterChart>
      <c:valAx>
        <c:axId val="6089132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1151005"/>
        <c:crosses val="autoZero"/>
        <c:crossBetween val="midCat"/>
        <c:dispUnits/>
        <c:majorUnit val="3"/>
        <c:minorUnit val="1"/>
      </c:valAx>
      <c:valAx>
        <c:axId val="1115100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Maximum Concrete Temperature (°F)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nextTo"/>
        <c:crossAx val="60891324"/>
        <c:crosses val="autoZero"/>
        <c:crossBetween val="midCat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5325"/>
          <c:w val="0.933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Axial Temperature Gradient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4775"/>
          <c:w val="0.964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Maximum Axial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Output!$G$10:$G$11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3250182"/>
        <c:axId val="30816183"/>
      </c:scatterChart>
      <c:valAx>
        <c:axId val="3325018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0816183"/>
        <c:crosses val="autoZero"/>
        <c:crossBetween val="midCat"/>
        <c:dispUnits/>
        <c:majorUnit val="3"/>
        <c:minorUnit val="1"/>
      </c:valAx>
      <c:valAx>
        <c:axId val="30816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Maximum Axial Temperature Gradient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250182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Maximum Vertical Temperature Gradient During Day of Paving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34"/>
          <c:w val="0.964"/>
          <c:h val="0.85625"/>
        </c:manualLayout>
      </c:layout>
      <c:scatterChart>
        <c:scatterStyle val="smoothMarker"/>
        <c:varyColors val="0"/>
        <c:ser>
          <c:idx val="0"/>
          <c:order val="0"/>
          <c:tx>
            <c:v>Maximum Vertical Temperature Gradient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Output!$A$9:$A$33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Output!$D$9:$D$33</c:f>
              <c:numCache>
                <c:ptCount val="25"/>
                <c:pt idx="0">
                  <c:v>0</c:v>
                </c:pt>
                <c:pt idx="1">
                  <c:v>11.452067375183105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Allowable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Output!$G$13:$G$14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Output!$H$13:$H$14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8910192"/>
        <c:axId val="13082865"/>
      </c:scatterChart>
      <c:valAx>
        <c:axId val="891019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of Concrete Placement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3082865"/>
        <c:crosses val="autoZero"/>
        <c:crossBetween val="midCat"/>
        <c:dispUnits/>
        <c:majorUnit val="3"/>
        <c:minorUnit val="1"/>
      </c:valAx>
      <c:valAx>
        <c:axId val="130828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Maximum Axial Temperature Gradient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910192"/>
        <c:crosses val="autoZero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indexed="11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0.85475</cdr:y>
    </cdr:from>
    <cdr:to>
      <cdr:x>1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048250"/>
          <a:ext cx="8677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Midnight                                                            Noon                                                           Midnight</a:t>
          </a:r>
        </a:p>
      </cdr:txBody>
    </cdr:sp>
  </cdr:relSizeAnchor>
  <cdr:relSizeAnchor xmlns:cdr="http://schemas.openxmlformats.org/drawingml/2006/chartDrawing">
    <cdr:from>
      <cdr:x>0.331</cdr:x>
      <cdr:y>0.10575</cdr:y>
    </cdr:from>
    <cdr:to>
      <cdr:x>0.364</cdr:x>
      <cdr:y>0.143</cdr:y>
    </cdr:to>
    <cdr:sp>
      <cdr:nvSpPr>
        <cdr:cNvPr id="2" name="Rectangle 2"/>
        <cdr:cNvSpPr>
          <a:spLocks/>
        </cdr:cNvSpPr>
      </cdr:nvSpPr>
      <cdr:spPr>
        <a:xfrm>
          <a:off x="2867025" y="619125"/>
          <a:ext cx="285750" cy="21907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0.10775</cdr:y>
    </cdr:from>
    <cdr:to>
      <cdr:x>0.549</cdr:x>
      <cdr:y>0.14375</cdr:y>
    </cdr:to>
    <cdr:sp>
      <cdr:nvSpPr>
        <cdr:cNvPr id="3" name="Rectangle 3"/>
        <cdr:cNvSpPr>
          <a:spLocks/>
        </cdr:cNvSpPr>
      </cdr:nvSpPr>
      <cdr:spPr>
        <a:xfrm>
          <a:off x="4467225" y="628650"/>
          <a:ext cx="295275" cy="20955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0.36575</cdr:x>
      <cdr:y>0.10575</cdr:y>
    </cdr:from>
    <cdr:to>
      <cdr:x>0.48325</cdr:x>
      <cdr:y>0.1405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619125"/>
          <a:ext cx="1019175" cy="2095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 Pave</a:t>
          </a:r>
        </a:p>
      </cdr:txBody>
    </cdr:sp>
  </cdr:relSizeAnchor>
  <cdr:relSizeAnchor xmlns:cdr="http://schemas.openxmlformats.org/drawingml/2006/chartDrawing">
    <cdr:from>
      <cdr:x>0.54825</cdr:x>
      <cdr:y>0.10575</cdr:y>
    </cdr:from>
    <cdr:to>
      <cdr:x>0.615</cdr:x>
      <cdr:y>0.143</cdr:y>
    </cdr:to>
    <cdr:sp>
      <cdr:nvSpPr>
        <cdr:cNvPr id="5" name="TextBox 5"/>
        <cdr:cNvSpPr txBox="1">
          <a:spLocks noChangeArrowheads="1"/>
        </cdr:cNvSpPr>
      </cdr:nvSpPr>
      <cdr:spPr>
        <a:xfrm>
          <a:off x="4752975" y="619125"/>
          <a:ext cx="581025" cy="219075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Pave</a:t>
          </a:r>
        </a:p>
      </cdr:txBody>
    </cdr:sp>
  </cdr:relSizeAnchor>
  <cdr:relSizeAnchor xmlns:cdr="http://schemas.openxmlformats.org/drawingml/2006/chartDrawing">
    <cdr:from>
      <cdr:x>0.01575</cdr:x>
      <cdr:y>0.178</cdr:y>
    </cdr:from>
    <cdr:to>
      <cdr:x>0.9855</cdr:x>
      <cdr:y>0.78025</cdr:y>
    </cdr:to>
    <cdr:sp>
      <cdr:nvSpPr>
        <cdr:cNvPr id="6" name="Rectangle 6"/>
        <cdr:cNvSpPr>
          <a:spLocks/>
        </cdr:cNvSpPr>
      </cdr:nvSpPr>
      <cdr:spPr>
        <a:xfrm>
          <a:off x="133350" y="1047750"/>
          <a:ext cx="8410575" cy="3562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0.765</cdr:y>
    </cdr:from>
    <cdr:to>
      <cdr:x>0.584</cdr:x>
      <cdr:y>0.812</cdr:y>
    </cdr:to>
    <cdr:sp>
      <cdr:nvSpPr>
        <cdr:cNvPr id="1" name="TextBox 2"/>
        <cdr:cNvSpPr txBox="1">
          <a:spLocks noChangeArrowheads="1"/>
        </cdr:cNvSpPr>
      </cdr:nvSpPr>
      <cdr:spPr>
        <a:xfrm>
          <a:off x="4381500" y="4524375"/>
          <a:ext cx="6858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latin typeface="Arial"/>
              <a:ea typeface="Arial"/>
              <a:cs typeface="Arial"/>
            </a:rPr>
            <a:t>Noon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183(111105)\pavepro\8AM-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290(102504)\KIM\Pavepro\290%20Total%20from%208am%20to%204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stin%20290(102504)\KIM\Pavepro\8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leveland(072004)\Predicted%20+%20Actual\US59%20Total%20from%207am%20to%204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leveland(072004)\Predicted%20+%20Actual\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c-vs-Time (2)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Summary"/>
      <sheetName val="8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Top (2)"/>
      <sheetName val="Top(acrual)"/>
      <sheetName val="Middle"/>
      <sheetName val="Middle (2)"/>
      <sheetName val="Mid(acrual)"/>
      <sheetName val="Bottom"/>
      <sheetName val="Bottom (2)"/>
      <sheetName val="Bot(acrual)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total"/>
      <sheetName val="total(actual)"/>
      <sheetName val="T-B difference"/>
      <sheetName val="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Summa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Top (2)"/>
      <sheetName val="Top(actual)"/>
      <sheetName val="Middle"/>
      <sheetName val="Middle (2)"/>
      <sheetName val="Mid(actual)"/>
      <sheetName val="Bottom"/>
      <sheetName val="Bottom (2)"/>
      <sheetName val="Bot(actual)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total"/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General"/>
      <sheetName val="MixDesign"/>
      <sheetName val="Materials"/>
      <sheetName val="Enviro"/>
      <sheetName val="Construction"/>
      <sheetName val="Tc-vs-Time"/>
      <sheetName val="Top"/>
      <sheetName val="Mid"/>
      <sheetName val="Bot"/>
      <sheetName val="Air"/>
      <sheetName val="Tavg-vs-Time"/>
      <sheetName val="Tc-vs-Depth"/>
      <sheetName val="Pave(Y-N)"/>
      <sheetName val="Tmax"/>
      <sheetName val="DelT(Axial)"/>
      <sheetName val="DelT(Vert)"/>
      <sheetName val="Output"/>
      <sheetName val="Interim"/>
      <sheetName val="2"/>
      <sheetName val="CL-2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O55"/>
  <sheetViews>
    <sheetView workbookViewId="0" topLeftCell="C35">
      <selection activeCell="K55" sqref="K55"/>
    </sheetView>
  </sheetViews>
  <sheetFormatPr defaultColWidth="9.140625" defaultRowHeight="12.75"/>
  <cols>
    <col min="1" max="1" width="7.421875" style="8" bestFit="1" customWidth="1"/>
    <col min="2" max="4" width="8.28125" style="8" customWidth="1"/>
    <col min="5" max="5" width="3.421875" style="8" customWidth="1"/>
    <col min="6" max="8" width="8.7109375" style="8" customWidth="1"/>
    <col min="9" max="9" width="3.28125" style="8" customWidth="1"/>
    <col min="10" max="15" width="9.7109375" style="8" customWidth="1"/>
    <col min="16" max="16384" width="9.140625" style="8" customWidth="1"/>
  </cols>
  <sheetData>
    <row r="1" spans="1:2" ht="12.75">
      <c r="A1" s="6" t="s">
        <v>5</v>
      </c>
      <c r="B1" s="7"/>
    </row>
    <row r="2" spans="2:3" ht="12.75">
      <c r="B2" s="16" t="s">
        <v>13</v>
      </c>
      <c r="C2" s="9" t="s">
        <v>8</v>
      </c>
    </row>
    <row r="3" spans="2:3" ht="12.75">
      <c r="B3" s="17" t="s">
        <v>10</v>
      </c>
      <c r="C3" s="9" t="s">
        <v>7</v>
      </c>
    </row>
    <row r="4" spans="2:9" ht="12.75">
      <c r="B4" s="17" t="s">
        <v>11</v>
      </c>
      <c r="C4" s="9" t="s">
        <v>9</v>
      </c>
      <c r="I4" s="7"/>
    </row>
    <row r="5" ht="12.75">
      <c r="I5" s="7"/>
    </row>
    <row r="6" spans="1:14" ht="12.75">
      <c r="A6" s="55" t="s">
        <v>6</v>
      </c>
      <c r="B6" s="55"/>
      <c r="C6" s="55"/>
      <c r="D6" s="55"/>
      <c r="F6" s="55" t="s">
        <v>12</v>
      </c>
      <c r="G6" s="55"/>
      <c r="H6" s="55"/>
      <c r="I6" s="2"/>
      <c r="J6" s="55" t="s">
        <v>14</v>
      </c>
      <c r="K6" s="55"/>
      <c r="L6" s="55"/>
      <c r="M6" s="55"/>
      <c r="N6" s="55"/>
    </row>
    <row r="7" spans="1:14" ht="12.75">
      <c r="A7" s="11" t="s">
        <v>0</v>
      </c>
      <c r="B7" s="11" t="s">
        <v>13</v>
      </c>
      <c r="C7" s="10" t="s">
        <v>10</v>
      </c>
      <c r="D7" s="10" t="s">
        <v>11</v>
      </c>
      <c r="F7" s="11" t="s">
        <v>13</v>
      </c>
      <c r="G7" s="3">
        <v>0</v>
      </c>
      <c r="H7" s="3" t="e">
        <f>IF(CTE&gt;5,#REF!,#REF!)</f>
        <v>#REF!</v>
      </c>
      <c r="I7" s="7"/>
      <c r="J7" s="19" t="s">
        <v>0</v>
      </c>
      <c r="K7" s="19" t="s">
        <v>15</v>
      </c>
      <c r="L7" s="10" t="s">
        <v>10</v>
      </c>
      <c r="M7" s="10" t="s">
        <v>11</v>
      </c>
      <c r="N7" s="13" t="s">
        <v>15</v>
      </c>
    </row>
    <row r="8" spans="1:14" ht="12.75">
      <c r="A8" s="12" t="s">
        <v>3</v>
      </c>
      <c r="B8" s="12" t="s">
        <v>4</v>
      </c>
      <c r="C8" s="12" t="s">
        <v>4</v>
      </c>
      <c r="D8" s="12" t="s">
        <v>4</v>
      </c>
      <c r="F8" s="3"/>
      <c r="G8" s="3">
        <v>24</v>
      </c>
      <c r="H8" s="3" t="e">
        <f>+H7</f>
        <v>#REF!</v>
      </c>
      <c r="I8" s="7"/>
      <c r="J8" s="12" t="s">
        <v>3</v>
      </c>
      <c r="K8" s="12" t="s">
        <v>4</v>
      </c>
      <c r="L8" s="12" t="s">
        <v>4</v>
      </c>
      <c r="M8" s="12" t="s">
        <v>4</v>
      </c>
      <c r="N8" s="18"/>
    </row>
    <row r="9" spans="1:14" ht="12.75">
      <c r="A9" s="13">
        <v>0</v>
      </c>
      <c r="B9" s="5">
        <f>+B33</f>
        <v>32</v>
      </c>
      <c r="C9" s="5">
        <f>+C33</f>
        <v>0</v>
      </c>
      <c r="D9" s="5">
        <f>+D33</f>
        <v>0</v>
      </c>
      <c r="F9" s="3"/>
      <c r="G9" s="3"/>
      <c r="H9" s="3"/>
      <c r="I9" s="7"/>
      <c r="J9" s="13">
        <v>0</v>
      </c>
      <c r="K9" s="5" t="e">
        <f>IF(B9&gt;$H$7,1,0)</f>
        <v>#REF!</v>
      </c>
      <c r="L9" s="5" t="e">
        <f>IF(C9&gt;$H$10,1,0)</f>
        <v>#REF!</v>
      </c>
      <c r="M9" s="5" t="e">
        <f>IF(D9&gt;$H$13,1,0)</f>
        <v>#REF!</v>
      </c>
      <c r="N9" s="20" t="e">
        <f>+IF((K9+L9+M9)&gt;=1,1,0)</f>
        <v>#REF!</v>
      </c>
    </row>
    <row r="10" spans="1:14" ht="12.75">
      <c r="A10" s="13">
        <f aca="true" t="shared" si="0" ref="A10:A33">A9+1</f>
        <v>1</v>
      </c>
      <c r="B10" s="5">
        <v>111.50167846679688</v>
      </c>
      <c r="C10" s="5">
        <v>0</v>
      </c>
      <c r="D10" s="5">
        <v>11.452067375183105</v>
      </c>
      <c r="F10" s="15" t="s">
        <v>10</v>
      </c>
      <c r="G10" s="3">
        <v>0</v>
      </c>
      <c r="H10" s="3" t="e">
        <f>IF(CTE&gt;5,#REF!,#REF!)</f>
        <v>#REF!</v>
      </c>
      <c r="I10" s="7"/>
      <c r="J10" s="13">
        <f aca="true" t="shared" si="1" ref="J10:J33">J9+1</f>
        <v>1</v>
      </c>
      <c r="K10" s="5" t="e">
        <f aca="true" t="shared" si="2" ref="K10:K33">IF(B10&gt;$H$7,1,0)</f>
        <v>#REF!</v>
      </c>
      <c r="L10" s="5" t="e">
        <f aca="true" t="shared" si="3" ref="L10:L33">IF(C10&gt;$H$10,1,0)</f>
        <v>#REF!</v>
      </c>
      <c r="M10" s="5" t="e">
        <f aca="true" t="shared" si="4" ref="M10:M33">IF(D10&gt;$H$13,1,0)</f>
        <v>#REF!</v>
      </c>
      <c r="N10" s="20" t="e">
        <f aca="true" t="shared" si="5" ref="N10:N33">+IF((K10+L10+M10)&gt;=1,1,0)</f>
        <v>#REF!</v>
      </c>
    </row>
    <row r="11" spans="1:14" ht="12.75">
      <c r="A11" s="13">
        <f t="shared" si="0"/>
        <v>2</v>
      </c>
      <c r="B11" s="5">
        <v>32</v>
      </c>
      <c r="C11" s="5">
        <v>0</v>
      </c>
      <c r="D11" s="5">
        <v>0</v>
      </c>
      <c r="F11" s="3"/>
      <c r="G11" s="3">
        <v>24</v>
      </c>
      <c r="H11" s="3" t="e">
        <f>+H10</f>
        <v>#REF!</v>
      </c>
      <c r="J11" s="13">
        <f t="shared" si="1"/>
        <v>2</v>
      </c>
      <c r="K11" s="5" t="e">
        <f t="shared" si="2"/>
        <v>#REF!</v>
      </c>
      <c r="L11" s="5" t="e">
        <f t="shared" si="3"/>
        <v>#REF!</v>
      </c>
      <c r="M11" s="5" t="e">
        <f t="shared" si="4"/>
        <v>#REF!</v>
      </c>
      <c r="N11" s="20" t="e">
        <f t="shared" si="5"/>
        <v>#REF!</v>
      </c>
    </row>
    <row r="12" spans="1:14" ht="12.75">
      <c r="A12" s="13">
        <f t="shared" si="0"/>
        <v>3</v>
      </c>
      <c r="B12" s="5">
        <v>32</v>
      </c>
      <c r="C12" s="5">
        <v>0</v>
      </c>
      <c r="D12" s="5">
        <v>0</v>
      </c>
      <c r="F12" s="3"/>
      <c r="G12" s="3"/>
      <c r="H12" s="3"/>
      <c r="J12" s="13">
        <f t="shared" si="1"/>
        <v>3</v>
      </c>
      <c r="K12" s="5" t="e">
        <f t="shared" si="2"/>
        <v>#REF!</v>
      </c>
      <c r="L12" s="5" t="e">
        <f t="shared" si="3"/>
        <v>#REF!</v>
      </c>
      <c r="M12" s="5" t="e">
        <f t="shared" si="4"/>
        <v>#REF!</v>
      </c>
      <c r="N12" s="20" t="e">
        <f t="shared" si="5"/>
        <v>#REF!</v>
      </c>
    </row>
    <row r="13" spans="1:14" ht="12.75">
      <c r="A13" s="13">
        <f t="shared" si="0"/>
        <v>4</v>
      </c>
      <c r="B13" s="5">
        <v>32</v>
      </c>
      <c r="C13" s="5">
        <v>0</v>
      </c>
      <c r="D13" s="5">
        <v>0</v>
      </c>
      <c r="F13" s="15" t="s">
        <v>11</v>
      </c>
      <c r="G13" s="3">
        <v>0</v>
      </c>
      <c r="H13" s="3" t="e">
        <f>IF(CTE&gt;5,#REF!,#REF!)</f>
        <v>#REF!</v>
      </c>
      <c r="J13" s="13">
        <f t="shared" si="1"/>
        <v>4</v>
      </c>
      <c r="K13" s="5" t="e">
        <f t="shared" si="2"/>
        <v>#REF!</v>
      </c>
      <c r="L13" s="5" t="e">
        <f t="shared" si="3"/>
        <v>#REF!</v>
      </c>
      <c r="M13" s="5" t="e">
        <f t="shared" si="4"/>
        <v>#REF!</v>
      </c>
      <c r="N13" s="20" t="e">
        <f t="shared" si="5"/>
        <v>#REF!</v>
      </c>
    </row>
    <row r="14" spans="1:14" ht="12.75">
      <c r="A14" s="13">
        <f t="shared" si="0"/>
        <v>5</v>
      </c>
      <c r="B14" s="5">
        <v>32</v>
      </c>
      <c r="C14" s="5">
        <v>0</v>
      </c>
      <c r="D14" s="5">
        <v>0</v>
      </c>
      <c r="F14" s="4"/>
      <c r="G14" s="4">
        <v>24</v>
      </c>
      <c r="H14" s="4" t="e">
        <f>+H13</f>
        <v>#REF!</v>
      </c>
      <c r="J14" s="13">
        <f t="shared" si="1"/>
        <v>5</v>
      </c>
      <c r="K14" s="5" t="e">
        <f t="shared" si="2"/>
        <v>#REF!</v>
      </c>
      <c r="L14" s="5" t="e">
        <f t="shared" si="3"/>
        <v>#REF!</v>
      </c>
      <c r="M14" s="5" t="e">
        <f t="shared" si="4"/>
        <v>#REF!</v>
      </c>
      <c r="N14" s="20" t="e">
        <f t="shared" si="5"/>
        <v>#REF!</v>
      </c>
    </row>
    <row r="15" spans="1:14" ht="12.75">
      <c r="A15" s="13">
        <f t="shared" si="0"/>
        <v>6</v>
      </c>
      <c r="B15" s="5">
        <v>32</v>
      </c>
      <c r="C15" s="5">
        <v>0</v>
      </c>
      <c r="D15" s="5">
        <v>0</v>
      </c>
      <c r="J15" s="13">
        <f t="shared" si="1"/>
        <v>6</v>
      </c>
      <c r="K15" s="5" t="e">
        <f t="shared" si="2"/>
        <v>#REF!</v>
      </c>
      <c r="L15" s="5" t="e">
        <f t="shared" si="3"/>
        <v>#REF!</v>
      </c>
      <c r="M15" s="5" t="e">
        <f t="shared" si="4"/>
        <v>#REF!</v>
      </c>
      <c r="N15" s="20" t="e">
        <f t="shared" si="5"/>
        <v>#REF!</v>
      </c>
    </row>
    <row r="16" spans="1:14" ht="12.75">
      <c r="A16" s="13">
        <f t="shared" si="0"/>
        <v>7</v>
      </c>
      <c r="B16" s="5">
        <v>32</v>
      </c>
      <c r="C16" s="5">
        <v>0</v>
      </c>
      <c r="D16" s="5">
        <v>0</v>
      </c>
      <c r="J16" s="13">
        <f t="shared" si="1"/>
        <v>7</v>
      </c>
      <c r="K16" s="5" t="e">
        <f t="shared" si="2"/>
        <v>#REF!</v>
      </c>
      <c r="L16" s="5" t="e">
        <f t="shared" si="3"/>
        <v>#REF!</v>
      </c>
      <c r="M16" s="5" t="e">
        <f t="shared" si="4"/>
        <v>#REF!</v>
      </c>
      <c r="N16" s="20" t="e">
        <f t="shared" si="5"/>
        <v>#REF!</v>
      </c>
    </row>
    <row r="17" spans="1:14" ht="12.75">
      <c r="A17" s="13">
        <f t="shared" si="0"/>
        <v>8</v>
      </c>
      <c r="B17" s="5">
        <v>32</v>
      </c>
      <c r="C17" s="5">
        <v>0</v>
      </c>
      <c r="D17" s="5">
        <v>0</v>
      </c>
      <c r="F17" s="8" t="s">
        <v>18</v>
      </c>
      <c r="J17" s="13">
        <f t="shared" si="1"/>
        <v>8</v>
      </c>
      <c r="K17" s="5" t="e">
        <f t="shared" si="2"/>
        <v>#REF!</v>
      </c>
      <c r="L17" s="5" t="e">
        <f t="shared" si="3"/>
        <v>#REF!</v>
      </c>
      <c r="M17" s="5" t="e">
        <f t="shared" si="4"/>
        <v>#REF!</v>
      </c>
      <c r="N17" s="20" t="e">
        <f t="shared" si="5"/>
        <v>#REF!</v>
      </c>
    </row>
    <row r="18" spans="1:14" ht="12.75">
      <c r="A18" s="13">
        <f t="shared" si="0"/>
        <v>9</v>
      </c>
      <c r="B18" s="5">
        <v>32</v>
      </c>
      <c r="C18" s="5">
        <v>0</v>
      </c>
      <c r="D18" s="5">
        <v>0</v>
      </c>
      <c r="F18" s="8" t="s">
        <v>20</v>
      </c>
      <c r="J18" s="13">
        <f t="shared" si="1"/>
        <v>9</v>
      </c>
      <c r="K18" s="5" t="e">
        <f t="shared" si="2"/>
        <v>#REF!</v>
      </c>
      <c r="L18" s="5" t="e">
        <f t="shared" si="3"/>
        <v>#REF!</v>
      </c>
      <c r="M18" s="5" t="e">
        <f t="shared" si="4"/>
        <v>#REF!</v>
      </c>
      <c r="N18" s="20" t="e">
        <f t="shared" si="5"/>
        <v>#REF!</v>
      </c>
    </row>
    <row r="19" spans="1:14" ht="12.75">
      <c r="A19" s="13">
        <f t="shared" si="0"/>
        <v>10</v>
      </c>
      <c r="B19" s="5">
        <v>32</v>
      </c>
      <c r="C19" s="5">
        <v>0</v>
      </c>
      <c r="D19" s="5">
        <v>0</v>
      </c>
      <c r="F19" s="5">
        <v>20</v>
      </c>
      <c r="G19" s="8" t="e">
        <f>+Thix1</f>
        <v>#REF!</v>
      </c>
      <c r="J19" s="13">
        <f t="shared" si="1"/>
        <v>10</v>
      </c>
      <c r="K19" s="5" t="e">
        <f t="shared" si="2"/>
        <v>#REF!</v>
      </c>
      <c r="L19" s="5" t="e">
        <f t="shared" si="3"/>
        <v>#REF!</v>
      </c>
      <c r="M19" s="5" t="e">
        <f t="shared" si="4"/>
        <v>#REF!</v>
      </c>
      <c r="N19" s="20" t="e">
        <f t="shared" si="5"/>
        <v>#REF!</v>
      </c>
    </row>
    <row r="20" spans="1:14" ht="12.75">
      <c r="A20" s="13">
        <f t="shared" si="0"/>
        <v>11</v>
      </c>
      <c r="B20" s="5">
        <v>32</v>
      </c>
      <c r="C20" s="5">
        <v>0</v>
      </c>
      <c r="D20" s="5">
        <v>0</v>
      </c>
      <c r="F20" s="5" t="e">
        <f>ROUND(+B35+5,-1)</f>
        <v>#REF!</v>
      </c>
      <c r="G20" s="8" t="e">
        <f>+G19</f>
        <v>#REF!</v>
      </c>
      <c r="J20" s="13">
        <f t="shared" si="1"/>
        <v>11</v>
      </c>
      <c r="K20" s="5" t="e">
        <f t="shared" si="2"/>
        <v>#REF!</v>
      </c>
      <c r="L20" s="5" t="e">
        <f t="shared" si="3"/>
        <v>#REF!</v>
      </c>
      <c r="M20" s="5" t="e">
        <f t="shared" si="4"/>
        <v>#REF!</v>
      </c>
      <c r="N20" s="20" t="e">
        <f t="shared" si="5"/>
        <v>#REF!</v>
      </c>
    </row>
    <row r="21" spans="1:14" ht="12.75">
      <c r="A21" s="13">
        <f t="shared" si="0"/>
        <v>12</v>
      </c>
      <c r="B21" s="5">
        <v>32</v>
      </c>
      <c r="C21" s="5">
        <v>0</v>
      </c>
      <c r="D21" s="5">
        <v>0</v>
      </c>
      <c r="F21" s="8" t="s">
        <v>17</v>
      </c>
      <c r="G21" s="20" t="e">
        <f>ROUND(+B35+5,-1)</f>
        <v>#REF!</v>
      </c>
      <c r="J21" s="13">
        <f t="shared" si="1"/>
        <v>12</v>
      </c>
      <c r="K21" s="5" t="e">
        <f t="shared" si="2"/>
        <v>#REF!</v>
      </c>
      <c r="L21" s="5" t="e">
        <f t="shared" si="3"/>
        <v>#REF!</v>
      </c>
      <c r="M21" s="5" t="e">
        <f t="shared" si="4"/>
        <v>#REF!</v>
      </c>
      <c r="N21" s="20" t="e">
        <f t="shared" si="5"/>
        <v>#REF!</v>
      </c>
    </row>
    <row r="22" spans="1:14" ht="12.75">
      <c r="A22" s="13">
        <f t="shared" si="0"/>
        <v>13</v>
      </c>
      <c r="B22" s="5">
        <v>32</v>
      </c>
      <c r="C22" s="5">
        <v>0</v>
      </c>
      <c r="D22" s="5">
        <v>0</v>
      </c>
      <c r="F22" s="5">
        <f>+F19</f>
        <v>20</v>
      </c>
      <c r="G22" s="8" t="e">
        <f>+Thix2+Thix1</f>
        <v>#REF!</v>
      </c>
      <c r="J22" s="13">
        <f t="shared" si="1"/>
        <v>13</v>
      </c>
      <c r="K22" s="5" t="e">
        <f t="shared" si="2"/>
        <v>#REF!</v>
      </c>
      <c r="L22" s="5" t="e">
        <f t="shared" si="3"/>
        <v>#REF!</v>
      </c>
      <c r="M22" s="5" t="e">
        <f t="shared" si="4"/>
        <v>#REF!</v>
      </c>
      <c r="N22" s="20" t="e">
        <f t="shared" si="5"/>
        <v>#REF!</v>
      </c>
    </row>
    <row r="23" spans="1:14" ht="12.75">
      <c r="A23" s="13">
        <f t="shared" si="0"/>
        <v>14</v>
      </c>
      <c r="B23" s="5">
        <v>32</v>
      </c>
      <c r="C23" s="5">
        <v>0</v>
      </c>
      <c r="D23" s="5">
        <v>0</v>
      </c>
      <c r="F23" s="5" t="e">
        <f>+F20</f>
        <v>#REF!</v>
      </c>
      <c r="G23" s="8" t="e">
        <f>+G22</f>
        <v>#REF!</v>
      </c>
      <c r="J23" s="13">
        <f t="shared" si="1"/>
        <v>14</v>
      </c>
      <c r="K23" s="5" t="e">
        <f t="shared" si="2"/>
        <v>#REF!</v>
      </c>
      <c r="L23" s="5" t="e">
        <f t="shared" si="3"/>
        <v>#REF!</v>
      </c>
      <c r="M23" s="5" t="e">
        <f t="shared" si="4"/>
        <v>#REF!</v>
      </c>
      <c r="N23" s="20" t="e">
        <f t="shared" si="5"/>
        <v>#REF!</v>
      </c>
    </row>
    <row r="24" spans="1:14" ht="12.75">
      <c r="A24" s="13">
        <f t="shared" si="0"/>
        <v>15</v>
      </c>
      <c r="B24" s="5">
        <v>32</v>
      </c>
      <c r="C24" s="5">
        <v>0</v>
      </c>
      <c r="D24" s="5">
        <v>0</v>
      </c>
      <c r="F24" s="8" t="s">
        <v>19</v>
      </c>
      <c r="G24" s="22" t="e">
        <f>ROUND(+B36-5,-1)</f>
        <v>#REF!</v>
      </c>
      <c r="J24" s="13">
        <f t="shared" si="1"/>
        <v>15</v>
      </c>
      <c r="K24" s="5" t="e">
        <f t="shared" si="2"/>
        <v>#REF!</v>
      </c>
      <c r="L24" s="5" t="e">
        <f t="shared" si="3"/>
        <v>#REF!</v>
      </c>
      <c r="M24" s="5" t="e">
        <f t="shared" si="4"/>
        <v>#REF!</v>
      </c>
      <c r="N24" s="20" t="e">
        <f t="shared" si="5"/>
        <v>#REF!</v>
      </c>
    </row>
    <row r="25" spans="1:14" ht="12.75">
      <c r="A25" s="13">
        <f t="shared" si="0"/>
        <v>16</v>
      </c>
      <c r="B25" s="5">
        <v>32</v>
      </c>
      <c r="C25" s="5">
        <v>0</v>
      </c>
      <c r="D25" s="5">
        <v>0</v>
      </c>
      <c r="F25" s="8" t="s">
        <v>21</v>
      </c>
      <c r="J25" s="13">
        <f t="shared" si="1"/>
        <v>16</v>
      </c>
      <c r="K25" s="5" t="e">
        <f t="shared" si="2"/>
        <v>#REF!</v>
      </c>
      <c r="L25" s="5" t="e">
        <f t="shared" si="3"/>
        <v>#REF!</v>
      </c>
      <c r="M25" s="5" t="e">
        <f t="shared" si="4"/>
        <v>#REF!</v>
      </c>
      <c r="N25" s="20" t="e">
        <f t="shared" si="5"/>
        <v>#REF!</v>
      </c>
    </row>
    <row r="26" spans="1:14" ht="12.75">
      <c r="A26" s="13">
        <f t="shared" si="0"/>
        <v>17</v>
      </c>
      <c r="B26" s="5">
        <v>32</v>
      </c>
      <c r="C26" s="5">
        <v>0</v>
      </c>
      <c r="D26" s="5">
        <v>0</v>
      </c>
      <c r="F26" s="22"/>
      <c r="J26" s="13">
        <f t="shared" si="1"/>
        <v>17</v>
      </c>
      <c r="K26" s="5" t="e">
        <f t="shared" si="2"/>
        <v>#REF!</v>
      </c>
      <c r="L26" s="5" t="e">
        <f t="shared" si="3"/>
        <v>#REF!</v>
      </c>
      <c r="M26" s="5" t="e">
        <f t="shared" si="4"/>
        <v>#REF!</v>
      </c>
      <c r="N26" s="20" t="e">
        <f t="shared" si="5"/>
        <v>#REF!</v>
      </c>
    </row>
    <row r="27" spans="1:14" ht="12.75">
      <c r="A27" s="13">
        <f t="shared" si="0"/>
        <v>18</v>
      </c>
      <c r="B27" s="5">
        <v>32</v>
      </c>
      <c r="C27" s="5">
        <v>0</v>
      </c>
      <c r="D27" s="5">
        <v>0</v>
      </c>
      <c r="F27" s="22" t="s">
        <v>22</v>
      </c>
      <c r="G27" s="5" t="e">
        <f>+ROUND(Thix2/5+Thix1,-1)+4</f>
        <v>#REF!</v>
      </c>
      <c r="J27" s="13">
        <f t="shared" si="1"/>
        <v>18</v>
      </c>
      <c r="K27" s="5" t="e">
        <f t="shared" si="2"/>
        <v>#REF!</v>
      </c>
      <c r="L27" s="5" t="e">
        <f t="shared" si="3"/>
        <v>#REF!</v>
      </c>
      <c r="M27" s="5" t="e">
        <f t="shared" si="4"/>
        <v>#REF!</v>
      </c>
      <c r="N27" s="20" t="e">
        <f t="shared" si="5"/>
        <v>#REF!</v>
      </c>
    </row>
    <row r="28" spans="1:14" ht="12.75">
      <c r="A28" s="13">
        <f t="shared" si="0"/>
        <v>19</v>
      </c>
      <c r="B28" s="5">
        <v>32</v>
      </c>
      <c r="C28" s="5">
        <v>0</v>
      </c>
      <c r="D28" s="5">
        <v>0</v>
      </c>
      <c r="F28" s="22"/>
      <c r="J28" s="13">
        <f t="shared" si="1"/>
        <v>19</v>
      </c>
      <c r="K28" s="5" t="e">
        <f t="shared" si="2"/>
        <v>#REF!</v>
      </c>
      <c r="L28" s="5" t="e">
        <f t="shared" si="3"/>
        <v>#REF!</v>
      </c>
      <c r="M28" s="5" t="e">
        <f t="shared" si="4"/>
        <v>#REF!</v>
      </c>
      <c r="N28" s="20" t="e">
        <f t="shared" si="5"/>
        <v>#REF!</v>
      </c>
    </row>
    <row r="29" spans="1:14" ht="12.75">
      <c r="A29" s="13">
        <f t="shared" si="0"/>
        <v>20</v>
      </c>
      <c r="B29" s="5">
        <v>32</v>
      </c>
      <c r="C29" s="5">
        <v>0</v>
      </c>
      <c r="D29" s="5">
        <v>0</v>
      </c>
      <c r="F29" s="8" t="s">
        <v>29</v>
      </c>
      <c r="J29" s="13">
        <f t="shared" si="1"/>
        <v>20</v>
      </c>
      <c r="K29" s="5" t="e">
        <f t="shared" si="2"/>
        <v>#REF!</v>
      </c>
      <c r="L29" s="5" t="e">
        <f t="shared" si="3"/>
        <v>#REF!</v>
      </c>
      <c r="M29" s="5" t="e">
        <f t="shared" si="4"/>
        <v>#REF!</v>
      </c>
      <c r="N29" s="20" t="e">
        <f t="shared" si="5"/>
        <v>#REF!</v>
      </c>
    </row>
    <row r="30" spans="1:14" ht="12.75">
      <c r="A30" s="13">
        <f t="shared" si="0"/>
        <v>21</v>
      </c>
      <c r="B30" s="5">
        <v>32</v>
      </c>
      <c r="C30" s="5">
        <v>0</v>
      </c>
      <c r="D30" s="5">
        <v>0</v>
      </c>
      <c r="F30" s="22"/>
      <c r="G30" s="22"/>
      <c r="J30" s="13">
        <f t="shared" si="1"/>
        <v>21</v>
      </c>
      <c r="K30" s="5" t="e">
        <f t="shared" si="2"/>
        <v>#REF!</v>
      </c>
      <c r="L30" s="5" t="e">
        <f t="shared" si="3"/>
        <v>#REF!</v>
      </c>
      <c r="M30" s="5" t="e">
        <f t="shared" si="4"/>
        <v>#REF!</v>
      </c>
      <c r="N30" s="20" t="e">
        <f t="shared" si="5"/>
        <v>#REF!</v>
      </c>
    </row>
    <row r="31" spans="1:14" ht="12.75">
      <c r="A31" s="13">
        <f t="shared" si="0"/>
        <v>22</v>
      </c>
      <c r="B31" s="5">
        <v>32</v>
      </c>
      <c r="C31" s="5">
        <v>0</v>
      </c>
      <c r="D31" s="5">
        <v>0</v>
      </c>
      <c r="F31" s="8" t="s">
        <v>30</v>
      </c>
      <c r="G31" s="25" t="e">
        <f>ROUND(+MIN(#REF!)-5,-1)</f>
        <v>#REF!</v>
      </c>
      <c r="J31" s="13">
        <f t="shared" si="1"/>
        <v>22</v>
      </c>
      <c r="K31" s="5" t="e">
        <f t="shared" si="2"/>
        <v>#REF!</v>
      </c>
      <c r="L31" s="5" t="e">
        <f t="shared" si="3"/>
        <v>#REF!</v>
      </c>
      <c r="M31" s="5" t="e">
        <f t="shared" si="4"/>
        <v>#REF!</v>
      </c>
      <c r="N31" s="20" t="e">
        <f t="shared" si="5"/>
        <v>#REF!</v>
      </c>
    </row>
    <row r="32" spans="1:14" ht="12.75">
      <c r="A32" s="13">
        <f t="shared" si="0"/>
        <v>23</v>
      </c>
      <c r="B32" s="5">
        <v>32</v>
      </c>
      <c r="C32" s="5">
        <v>0</v>
      </c>
      <c r="D32" s="5">
        <v>0</v>
      </c>
      <c r="F32" s="22" t="s">
        <v>22</v>
      </c>
      <c r="G32" s="5" t="e">
        <f>MIN(G31,MinAx)</f>
        <v>#REF!</v>
      </c>
      <c r="J32" s="13">
        <f t="shared" si="1"/>
        <v>23</v>
      </c>
      <c r="K32" s="5" t="e">
        <f t="shared" si="2"/>
        <v>#REF!</v>
      </c>
      <c r="L32" s="5" t="e">
        <f t="shared" si="3"/>
        <v>#REF!</v>
      </c>
      <c r="M32" s="5" t="e">
        <f t="shared" si="4"/>
        <v>#REF!</v>
      </c>
      <c r="N32" s="20" t="e">
        <f t="shared" si="5"/>
        <v>#REF!</v>
      </c>
    </row>
    <row r="33" spans="1:14" ht="12.75">
      <c r="A33" s="12">
        <f t="shared" si="0"/>
        <v>24</v>
      </c>
      <c r="B33" s="14">
        <v>32</v>
      </c>
      <c r="C33" s="14">
        <v>0</v>
      </c>
      <c r="D33" s="14">
        <v>0</v>
      </c>
      <c r="J33" s="12">
        <f t="shared" si="1"/>
        <v>24</v>
      </c>
      <c r="K33" s="14" t="e">
        <f t="shared" si="2"/>
        <v>#REF!</v>
      </c>
      <c r="L33" s="14" t="e">
        <f t="shared" si="3"/>
        <v>#REF!</v>
      </c>
      <c r="M33" s="14" t="e">
        <f t="shared" si="4"/>
        <v>#REF!</v>
      </c>
      <c r="N33" s="21" t="e">
        <f t="shared" si="5"/>
        <v>#REF!</v>
      </c>
    </row>
    <row r="34" ht="13.5" thickBot="1"/>
    <row r="35" spans="1:15" ht="12.75">
      <c r="A35" s="8" t="s">
        <v>17</v>
      </c>
      <c r="B35" s="22" t="e">
        <f>MAX(#REF!)</f>
        <v>#REF!</v>
      </c>
      <c r="F35" s="56" t="s">
        <v>31</v>
      </c>
      <c r="G35" s="57"/>
      <c r="H35" s="58"/>
      <c r="J35" s="53" t="s">
        <v>24</v>
      </c>
      <c r="K35" s="53"/>
      <c r="L35" s="53"/>
      <c r="M35" s="53"/>
      <c r="N35" s="53"/>
      <c r="O35" s="23"/>
    </row>
    <row r="36" spans="1:14" ht="12.75">
      <c r="A36" s="8" t="s">
        <v>17</v>
      </c>
      <c r="B36" s="22" t="e">
        <f>MIN(#REF!)</f>
        <v>#REF!</v>
      </c>
      <c r="F36" s="26" t="s">
        <v>0</v>
      </c>
      <c r="G36" s="31">
        <v>20</v>
      </c>
      <c r="H36" s="28" t="s">
        <v>2</v>
      </c>
      <c r="J36" s="52" t="s">
        <v>23</v>
      </c>
      <c r="K36" s="52"/>
      <c r="L36" s="52"/>
      <c r="M36" s="54" t="s">
        <v>25</v>
      </c>
      <c r="N36" s="54"/>
    </row>
    <row r="37" spans="6:14" ht="13.5" thickBot="1">
      <c r="F37" s="27" t="s">
        <v>33</v>
      </c>
      <c r="G37" s="30">
        <v>106.18295288085938</v>
      </c>
      <c r="H37" s="29" t="s">
        <v>1</v>
      </c>
      <c r="J37" s="13" t="s">
        <v>27</v>
      </c>
      <c r="K37" s="13" t="s">
        <v>0</v>
      </c>
      <c r="L37" s="13" t="s">
        <v>26</v>
      </c>
      <c r="M37" s="13" t="s">
        <v>0</v>
      </c>
      <c r="N37" s="13" t="s">
        <v>26</v>
      </c>
    </row>
    <row r="38" spans="10:14" ht="12.75">
      <c r="J38" s="13" t="s">
        <v>28</v>
      </c>
      <c r="K38" s="13" t="s">
        <v>2</v>
      </c>
      <c r="L38" s="13" t="s">
        <v>1</v>
      </c>
      <c r="M38" s="13" t="s">
        <v>2</v>
      </c>
      <c r="N38" s="13" t="s">
        <v>1</v>
      </c>
    </row>
    <row r="39" spans="9:14" ht="12.75">
      <c r="I39" s="8">
        <v>1</v>
      </c>
      <c r="J39" s="1">
        <v>0</v>
      </c>
      <c r="K39" s="24">
        <v>3.5166666507720947</v>
      </c>
      <c r="L39" s="24">
        <v>93.17359924316406</v>
      </c>
      <c r="M39" s="24">
        <v>4.508333206176758</v>
      </c>
      <c r="N39" s="24">
        <v>98.07792663574219</v>
      </c>
    </row>
    <row r="40" spans="6:14" ht="12.75">
      <c r="F40" s="7"/>
      <c r="G40" s="7"/>
      <c r="H40" s="7"/>
      <c r="I40" s="8">
        <f aca="true" t="shared" si="6" ref="I40:I49">+I39+1</f>
        <v>2</v>
      </c>
      <c r="J40" s="1" t="e">
        <f aca="true" t="shared" si="7" ref="J40:J49">+J39+Thix1/10</f>
        <v>#REF!</v>
      </c>
      <c r="K40" s="24">
        <v>3.549999952316284</v>
      </c>
      <c r="L40" s="24">
        <v>92.27401733398438</v>
      </c>
      <c r="M40" s="24">
        <v>4.566666603088379</v>
      </c>
      <c r="N40" s="24">
        <v>97.2743911743164</v>
      </c>
    </row>
    <row r="41" spans="6:14" ht="12.75">
      <c r="F41" s="7"/>
      <c r="G41" s="31"/>
      <c r="I41" s="8">
        <f t="shared" si="6"/>
        <v>3</v>
      </c>
      <c r="J41" s="1" t="e">
        <f t="shared" si="7"/>
        <v>#REF!</v>
      </c>
      <c r="K41" s="24">
        <v>3.575000047683716</v>
      </c>
      <c r="L41" s="24">
        <v>91.48278045654297</v>
      </c>
      <c r="M41" s="24">
        <v>4.616666793823242</v>
      </c>
      <c r="N41" s="24">
        <v>96.50090026855469</v>
      </c>
    </row>
    <row r="42" spans="6:14" ht="12.75">
      <c r="F42" s="7"/>
      <c r="G42" s="31"/>
      <c r="H42" s="7"/>
      <c r="I42" s="8">
        <f t="shared" si="6"/>
        <v>4</v>
      </c>
      <c r="J42" s="1" t="e">
        <f t="shared" si="7"/>
        <v>#REF!</v>
      </c>
      <c r="K42" s="24">
        <v>3.5916666984558105</v>
      </c>
      <c r="L42" s="24">
        <v>90.80038452148438</v>
      </c>
      <c r="M42" s="24">
        <v>4.650000095367432</v>
      </c>
      <c r="N42" s="24">
        <v>95.72172546386719</v>
      </c>
    </row>
    <row r="43" spans="6:14" ht="12.75">
      <c r="F43" s="7"/>
      <c r="G43" s="7"/>
      <c r="H43" s="7"/>
      <c r="I43" s="8">
        <f t="shared" si="6"/>
        <v>5</v>
      </c>
      <c r="J43" s="1" t="e">
        <f t="shared" si="7"/>
        <v>#REF!</v>
      </c>
      <c r="K43" s="24">
        <v>3.6083333492279053</v>
      </c>
      <c r="L43" s="24">
        <v>90.2464370727539</v>
      </c>
      <c r="M43" s="24">
        <v>4.683333396911621</v>
      </c>
      <c r="N43" s="24">
        <v>95.00869750976562</v>
      </c>
    </row>
    <row r="44" spans="9:14" ht="12.75">
      <c r="I44" s="8">
        <f t="shared" si="6"/>
        <v>6</v>
      </c>
      <c r="J44" s="1" t="e">
        <f t="shared" si="7"/>
        <v>#REF!</v>
      </c>
      <c r="K44" s="24">
        <v>3.616666555404663</v>
      </c>
      <c r="L44" s="24">
        <v>89.75326538085938</v>
      </c>
      <c r="M44" s="24">
        <v>4.708333492279053</v>
      </c>
      <c r="N44" s="24">
        <v>94.3072738647461</v>
      </c>
    </row>
    <row r="45" spans="9:14" ht="12.75">
      <c r="I45" s="8">
        <f t="shared" si="6"/>
        <v>7</v>
      </c>
      <c r="J45" s="1" t="e">
        <f t="shared" si="7"/>
        <v>#REF!</v>
      </c>
      <c r="K45" s="24">
        <v>3.625</v>
      </c>
      <c r="L45" s="24">
        <v>89.32012939453125</v>
      </c>
      <c r="M45" s="24">
        <v>4.733333110809326</v>
      </c>
      <c r="N45" s="24">
        <v>93.63148498535156</v>
      </c>
    </row>
    <row r="46" spans="9:14" ht="12.75">
      <c r="I46" s="8">
        <f t="shared" si="6"/>
        <v>8</v>
      </c>
      <c r="J46" s="1" t="e">
        <f t="shared" si="7"/>
        <v>#REF!</v>
      </c>
      <c r="K46" s="24">
        <v>3.633333444595337</v>
      </c>
      <c r="L46" s="24">
        <v>88.9068603515625</v>
      </c>
      <c r="M46" s="24">
        <v>4.758333206176758</v>
      </c>
      <c r="N46" s="24">
        <v>92.95198059082031</v>
      </c>
    </row>
    <row r="47" spans="9:14" ht="12.75">
      <c r="I47" s="8">
        <f t="shared" si="6"/>
        <v>9</v>
      </c>
      <c r="J47" s="1" t="e">
        <f t="shared" si="7"/>
        <v>#REF!</v>
      </c>
      <c r="K47" s="24">
        <v>3.6416666507720947</v>
      </c>
      <c r="L47" s="24">
        <v>88.47429656982422</v>
      </c>
      <c r="M47" s="24">
        <v>4.791666507720947</v>
      </c>
      <c r="N47" s="24">
        <v>92.26666259765625</v>
      </c>
    </row>
    <row r="48" spans="9:14" ht="12.75">
      <c r="I48" s="8">
        <f t="shared" si="6"/>
        <v>10</v>
      </c>
      <c r="J48" s="1" t="e">
        <f t="shared" si="7"/>
        <v>#REF!</v>
      </c>
      <c r="K48" s="24">
        <v>3.6583333015441895</v>
      </c>
      <c r="L48" s="24">
        <v>88.00759887695312</v>
      </c>
      <c r="M48" s="24">
        <v>4.824999809265137</v>
      </c>
      <c r="N48" s="24">
        <v>91.5112075805664</v>
      </c>
    </row>
    <row r="49" spans="9:14" ht="12.75">
      <c r="I49" s="8">
        <f t="shared" si="6"/>
        <v>11</v>
      </c>
      <c r="J49" s="1" t="e">
        <f t="shared" si="7"/>
        <v>#REF!</v>
      </c>
      <c r="K49" s="24">
        <v>3.674999952316284</v>
      </c>
      <c r="L49" s="24">
        <v>87.44258117675781</v>
      </c>
      <c r="M49" s="24">
        <v>4.866666793823242</v>
      </c>
      <c r="N49" s="24">
        <v>90.68116760253906</v>
      </c>
    </row>
    <row r="51" spans="12:14" ht="12.75">
      <c r="L51" s="8" t="s">
        <v>16</v>
      </c>
      <c r="M51" s="25">
        <f>+M39</f>
        <v>4.508333206176758</v>
      </c>
      <c r="N51" s="25">
        <f>+N39</f>
        <v>98.07792663574219</v>
      </c>
    </row>
    <row r="52" spans="13:14" ht="12.75">
      <c r="M52" s="25">
        <f>+M44</f>
        <v>4.708333492279053</v>
      </c>
      <c r="N52" s="25">
        <f>+N44</f>
        <v>94.3072738647461</v>
      </c>
    </row>
    <row r="53" spans="13:14" ht="12.75">
      <c r="M53" s="25">
        <f>+M49</f>
        <v>4.866666793823242</v>
      </c>
      <c r="N53" s="25">
        <f>+N49</f>
        <v>90.68116760253906</v>
      </c>
    </row>
    <row r="55" spans="8:14" ht="12.75">
      <c r="H55" s="8" t="s">
        <v>32</v>
      </c>
      <c r="J55" s="25" t="e">
        <f>AVERAGE(J39:J49)</f>
        <v>#REF!</v>
      </c>
      <c r="K55" s="25">
        <f>AVERAGE(K39:K49)</f>
        <v>3.608333327553489</v>
      </c>
      <c r="L55" s="8" t="s">
        <v>32</v>
      </c>
      <c r="M55" s="25">
        <f>AVERAGE(fsettime)</f>
        <v>4.7007575468583545</v>
      </c>
      <c r="N55" s="25">
        <f>AVERAGE(fsettemp)</f>
        <v>94.3575834794478</v>
      </c>
    </row>
  </sheetData>
  <mergeCells count="7">
    <mergeCell ref="J36:L36"/>
    <mergeCell ref="J35:N35"/>
    <mergeCell ref="M36:N36"/>
    <mergeCell ref="A6:D6"/>
    <mergeCell ref="F6:H6"/>
    <mergeCell ref="J6:N6"/>
    <mergeCell ref="F35:H35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3" width="12.8515625" style="34" customWidth="1"/>
    <col min="4" max="9" width="8.7109375" style="35" customWidth="1"/>
    <col min="10" max="16384" width="8.7109375" style="36" customWidth="1"/>
  </cols>
  <sheetData>
    <row r="1" spans="1:9" ht="12" customHeight="1">
      <c r="A1" s="59" t="s">
        <v>38</v>
      </c>
      <c r="B1" s="61" t="s">
        <v>34</v>
      </c>
      <c r="C1" s="63" t="s">
        <v>53</v>
      </c>
      <c r="D1" s="66" t="s">
        <v>41</v>
      </c>
      <c r="E1" s="65"/>
      <c r="F1" s="67"/>
      <c r="G1" s="65" t="s">
        <v>45</v>
      </c>
      <c r="H1" s="65"/>
      <c r="I1" s="65"/>
    </row>
    <row r="2" spans="1:9" ht="12" customHeight="1">
      <c r="A2" s="60"/>
      <c r="B2" s="62"/>
      <c r="C2" s="64"/>
      <c r="D2" s="39" t="s">
        <v>42</v>
      </c>
      <c r="E2" s="37" t="s">
        <v>43</v>
      </c>
      <c r="F2" s="38" t="s">
        <v>44</v>
      </c>
      <c r="G2" s="37" t="s">
        <v>46</v>
      </c>
      <c r="H2" s="37" t="s">
        <v>47</v>
      </c>
      <c r="I2" s="37" t="s">
        <v>48</v>
      </c>
    </row>
    <row r="3" spans="1:9" ht="12" customHeight="1">
      <c r="A3" s="32">
        <v>0</v>
      </c>
      <c r="B3" s="40">
        <v>38667.333333333336</v>
      </c>
      <c r="C3" s="33">
        <v>61.7</v>
      </c>
      <c r="D3" s="50">
        <v>77.9</v>
      </c>
      <c r="E3" s="41">
        <v>77.9</v>
      </c>
      <c r="F3" s="51">
        <v>77</v>
      </c>
      <c r="G3" s="43">
        <v>80.6</v>
      </c>
      <c r="H3" s="43">
        <v>81.5</v>
      </c>
      <c r="I3" s="43">
        <v>80.6</v>
      </c>
    </row>
    <row r="4" spans="1:9" ht="12" customHeight="1">
      <c r="A4" s="32">
        <v>1</v>
      </c>
      <c r="B4" s="40">
        <v>38667.375</v>
      </c>
      <c r="C4" s="33">
        <v>65.3</v>
      </c>
      <c r="D4" s="50">
        <v>82.4</v>
      </c>
      <c r="E4" s="41">
        <v>81.5</v>
      </c>
      <c r="F4" s="51">
        <v>79.7</v>
      </c>
      <c r="G4" s="43">
        <v>80.6</v>
      </c>
      <c r="H4" s="43">
        <v>85.1</v>
      </c>
      <c r="I4" s="43">
        <v>83.3</v>
      </c>
    </row>
    <row r="5" spans="1:9" ht="12" customHeight="1">
      <c r="A5" s="32">
        <v>2</v>
      </c>
      <c r="B5" s="40">
        <v>38667.416666666664</v>
      </c>
      <c r="C5" s="33">
        <v>70.7</v>
      </c>
      <c r="D5" s="50">
        <v>82.4</v>
      </c>
      <c r="E5" s="41">
        <v>81.5</v>
      </c>
      <c r="F5" s="51">
        <v>79.7</v>
      </c>
      <c r="G5" s="43">
        <v>78.8</v>
      </c>
      <c r="H5" s="43">
        <v>84.2</v>
      </c>
      <c r="I5" s="43">
        <v>84.2</v>
      </c>
    </row>
    <row r="6" spans="1:9" ht="12" customHeight="1">
      <c r="A6" s="32">
        <v>3</v>
      </c>
      <c r="B6" s="40">
        <v>38667.458333333336</v>
      </c>
      <c r="C6" s="33">
        <v>75.2</v>
      </c>
      <c r="D6" s="50">
        <v>81.5</v>
      </c>
      <c r="E6" s="41">
        <v>82.4</v>
      </c>
      <c r="F6" s="51">
        <v>80.6</v>
      </c>
      <c r="G6" s="43">
        <v>78.8</v>
      </c>
      <c r="H6" s="43">
        <v>85.1</v>
      </c>
      <c r="I6" s="43">
        <v>84.2</v>
      </c>
    </row>
    <row r="7" spans="1:9" ht="12" customHeight="1">
      <c r="A7" s="32">
        <v>4</v>
      </c>
      <c r="B7" s="40">
        <v>38667.5</v>
      </c>
      <c r="C7" s="33">
        <v>77</v>
      </c>
      <c r="D7" s="50">
        <v>81.5</v>
      </c>
      <c r="E7" s="41">
        <v>84.2</v>
      </c>
      <c r="F7" s="51">
        <v>82.4</v>
      </c>
      <c r="G7" s="43">
        <v>77.9</v>
      </c>
      <c r="H7" s="43">
        <v>86</v>
      </c>
      <c r="I7" s="43">
        <v>86</v>
      </c>
    </row>
    <row r="8" spans="1:9" ht="12" customHeight="1">
      <c r="A8" s="32">
        <v>5</v>
      </c>
      <c r="B8" s="40">
        <v>38667.541666666664</v>
      </c>
      <c r="C8" s="33">
        <v>80.6</v>
      </c>
      <c r="D8" s="50">
        <v>83.3</v>
      </c>
      <c r="E8" s="41">
        <v>86</v>
      </c>
      <c r="F8" s="51">
        <v>84.2</v>
      </c>
      <c r="G8" s="43">
        <v>78.8</v>
      </c>
      <c r="H8" s="43">
        <v>88.7</v>
      </c>
      <c r="I8" s="43">
        <v>88.7</v>
      </c>
    </row>
    <row r="9" spans="1:9" ht="12" customHeight="1">
      <c r="A9" s="32">
        <v>6</v>
      </c>
      <c r="B9" s="40">
        <v>38667.583333333336</v>
      </c>
      <c r="C9" s="33">
        <v>80.6</v>
      </c>
      <c r="D9" s="50">
        <v>85.1</v>
      </c>
      <c r="E9" s="41">
        <v>90.5</v>
      </c>
      <c r="F9" s="51">
        <v>87.8</v>
      </c>
      <c r="G9" s="43">
        <v>81.5</v>
      </c>
      <c r="H9" s="43">
        <v>92.3</v>
      </c>
      <c r="I9" s="43">
        <v>91.4</v>
      </c>
    </row>
    <row r="10" spans="1:9" ht="12" customHeight="1">
      <c r="A10" s="32">
        <v>7</v>
      </c>
      <c r="B10" s="40">
        <v>38667.625</v>
      </c>
      <c r="C10" s="33">
        <v>80.6</v>
      </c>
      <c r="D10" s="50">
        <v>88.7</v>
      </c>
      <c r="E10" s="41">
        <v>93.2</v>
      </c>
      <c r="F10" s="51">
        <v>90.5</v>
      </c>
      <c r="G10" s="43">
        <v>82.4</v>
      </c>
      <c r="H10" s="43">
        <v>92.3</v>
      </c>
      <c r="I10" s="43">
        <v>92.3</v>
      </c>
    </row>
    <row r="11" spans="1:9" ht="12" customHeight="1">
      <c r="A11" s="32">
        <v>8</v>
      </c>
      <c r="B11" s="40">
        <v>38667.666666666664</v>
      </c>
      <c r="C11" s="33">
        <v>79.7</v>
      </c>
      <c r="D11" s="50">
        <v>88.7</v>
      </c>
      <c r="E11" s="41">
        <v>94.1</v>
      </c>
      <c r="F11" s="51">
        <v>91.4</v>
      </c>
      <c r="G11" s="43">
        <v>81.5</v>
      </c>
      <c r="H11" s="43">
        <v>92.3</v>
      </c>
      <c r="I11" s="43">
        <v>92.3</v>
      </c>
    </row>
    <row r="12" spans="1:9" ht="12" customHeight="1">
      <c r="A12" s="32">
        <v>9</v>
      </c>
      <c r="B12" s="40">
        <v>38667.708333333336</v>
      </c>
      <c r="C12" s="33">
        <v>78.8</v>
      </c>
      <c r="D12" s="50">
        <v>87.8</v>
      </c>
      <c r="E12" s="41">
        <v>94.1</v>
      </c>
      <c r="F12" s="51">
        <v>92.3</v>
      </c>
      <c r="G12" s="43">
        <v>81.5</v>
      </c>
      <c r="H12" s="43">
        <v>91.4</v>
      </c>
      <c r="I12" s="43">
        <v>92.3</v>
      </c>
    </row>
    <row r="13" spans="1:9" ht="12" customHeight="1">
      <c r="A13" s="32">
        <v>10</v>
      </c>
      <c r="B13" s="40">
        <v>38667.75</v>
      </c>
      <c r="C13" s="33">
        <v>77</v>
      </c>
      <c r="D13" s="50">
        <v>87.8</v>
      </c>
      <c r="E13" s="41">
        <v>94.1</v>
      </c>
      <c r="F13" s="51">
        <v>93.2</v>
      </c>
      <c r="G13" s="43">
        <v>81.5</v>
      </c>
      <c r="H13" s="43">
        <v>91.4</v>
      </c>
      <c r="I13" s="43">
        <v>92.3</v>
      </c>
    </row>
    <row r="14" spans="1:9" ht="12" customHeight="1">
      <c r="A14" s="32">
        <v>11</v>
      </c>
      <c r="B14" s="40">
        <v>38667.791666666664</v>
      </c>
      <c r="C14" s="33">
        <v>74.3</v>
      </c>
      <c r="D14" s="50">
        <v>86.9</v>
      </c>
      <c r="E14" s="41">
        <v>94.1</v>
      </c>
      <c r="F14" s="51">
        <v>93.2</v>
      </c>
      <c r="G14" s="43">
        <v>81.5</v>
      </c>
      <c r="H14" s="43">
        <v>91.4</v>
      </c>
      <c r="I14" s="43">
        <v>92.3</v>
      </c>
    </row>
    <row r="15" spans="1:9" ht="12" customHeight="1">
      <c r="A15" s="32">
        <v>12</v>
      </c>
      <c r="B15" s="40">
        <v>38667.833333333336</v>
      </c>
      <c r="C15" s="33">
        <v>72.5</v>
      </c>
      <c r="D15" s="50">
        <v>86.9</v>
      </c>
      <c r="E15" s="41">
        <v>94.1</v>
      </c>
      <c r="F15" s="51">
        <v>94.1</v>
      </c>
      <c r="G15" s="43">
        <v>81.5</v>
      </c>
      <c r="H15" s="43">
        <v>91.4</v>
      </c>
      <c r="I15" s="43">
        <v>92.3</v>
      </c>
    </row>
    <row r="16" spans="1:9" ht="12" customHeight="1">
      <c r="A16" s="32">
        <v>13</v>
      </c>
      <c r="B16" s="40">
        <v>38667.875</v>
      </c>
      <c r="C16" s="33">
        <v>71.6</v>
      </c>
      <c r="D16" s="50">
        <v>86.9</v>
      </c>
      <c r="E16" s="41">
        <v>94.1</v>
      </c>
      <c r="F16" s="51">
        <v>94.1</v>
      </c>
      <c r="G16" s="43">
        <v>81.5</v>
      </c>
      <c r="H16" s="43">
        <v>90.5</v>
      </c>
      <c r="I16" s="43">
        <v>92.3</v>
      </c>
    </row>
    <row r="17" spans="1:9" ht="12" customHeight="1">
      <c r="A17" s="32">
        <v>14</v>
      </c>
      <c r="B17" s="40">
        <v>38667.916666666664</v>
      </c>
      <c r="C17" s="33">
        <v>70.7</v>
      </c>
      <c r="D17" s="50">
        <v>86</v>
      </c>
      <c r="E17" s="41">
        <v>94.1</v>
      </c>
      <c r="F17" s="51">
        <v>94.1</v>
      </c>
      <c r="G17" s="43">
        <v>81.5</v>
      </c>
      <c r="H17" s="43">
        <v>90.5</v>
      </c>
      <c r="I17" s="43">
        <v>92.3</v>
      </c>
    </row>
    <row r="18" spans="1:9" ht="12" customHeight="1">
      <c r="A18" s="32">
        <v>15</v>
      </c>
      <c r="B18" s="40">
        <v>38667.958333333336</v>
      </c>
      <c r="C18" s="33">
        <v>69.8</v>
      </c>
      <c r="D18" s="50">
        <v>86</v>
      </c>
      <c r="E18" s="41">
        <v>93.2</v>
      </c>
      <c r="F18" s="51">
        <v>94.1</v>
      </c>
      <c r="G18" s="43">
        <v>81.5</v>
      </c>
      <c r="H18" s="43">
        <v>90.5</v>
      </c>
      <c r="I18" s="43">
        <v>91.4</v>
      </c>
    </row>
    <row r="19" spans="1:9" ht="12" customHeight="1">
      <c r="A19" s="32">
        <v>16</v>
      </c>
      <c r="B19" s="40">
        <v>38668</v>
      </c>
      <c r="C19" s="33">
        <v>69.8</v>
      </c>
      <c r="D19" s="50">
        <v>85.1</v>
      </c>
      <c r="E19" s="41">
        <v>93.2</v>
      </c>
      <c r="F19" s="51">
        <v>94.1</v>
      </c>
      <c r="G19" s="43">
        <v>81.5</v>
      </c>
      <c r="H19" s="43">
        <v>89.6</v>
      </c>
      <c r="I19" s="43">
        <v>91.4</v>
      </c>
    </row>
    <row r="20" spans="1:9" ht="12" customHeight="1">
      <c r="A20" s="32">
        <v>17</v>
      </c>
      <c r="B20" s="40">
        <v>38668.041666666664</v>
      </c>
      <c r="C20" s="33">
        <v>69.8</v>
      </c>
      <c r="D20" s="50">
        <v>85.1</v>
      </c>
      <c r="E20" s="41">
        <v>92.3</v>
      </c>
      <c r="F20" s="51">
        <v>94.1</v>
      </c>
      <c r="G20" s="43">
        <v>82.4</v>
      </c>
      <c r="H20" s="43">
        <v>89.6</v>
      </c>
      <c r="I20" s="43">
        <v>91.4</v>
      </c>
    </row>
    <row r="21" spans="1:9" ht="12" customHeight="1">
      <c r="A21" s="32">
        <v>18</v>
      </c>
      <c r="B21" s="40">
        <v>38668.083333333336</v>
      </c>
      <c r="C21" s="33">
        <v>69.8</v>
      </c>
      <c r="D21" s="50">
        <v>85.1</v>
      </c>
      <c r="E21" s="41">
        <v>92.3</v>
      </c>
      <c r="F21" s="51">
        <v>93.2</v>
      </c>
      <c r="G21" s="43">
        <v>80.6</v>
      </c>
      <c r="H21" s="43">
        <v>88.7</v>
      </c>
      <c r="I21" s="43">
        <v>90.5</v>
      </c>
    </row>
    <row r="22" spans="1:9" ht="12" customHeight="1">
      <c r="A22" s="32">
        <v>19</v>
      </c>
      <c r="B22" s="40">
        <v>38668.125</v>
      </c>
      <c r="C22" s="33">
        <v>69.8</v>
      </c>
      <c r="D22" s="50">
        <v>84.2</v>
      </c>
      <c r="E22" s="41">
        <v>91.4</v>
      </c>
      <c r="F22" s="51">
        <v>93.2</v>
      </c>
      <c r="G22" s="43">
        <v>82.4</v>
      </c>
      <c r="H22" s="43">
        <v>88.7</v>
      </c>
      <c r="I22" s="43">
        <v>90.5</v>
      </c>
    </row>
    <row r="23" spans="1:9" ht="12" customHeight="1">
      <c r="A23" s="32">
        <v>20</v>
      </c>
      <c r="B23" s="40">
        <v>38668.166666666664</v>
      </c>
      <c r="C23" s="33">
        <v>68.9</v>
      </c>
      <c r="D23" s="50">
        <v>84.2</v>
      </c>
      <c r="E23" s="41">
        <v>91.4</v>
      </c>
      <c r="F23" s="51">
        <v>93.2</v>
      </c>
      <c r="G23" s="43">
        <v>85.1</v>
      </c>
      <c r="H23" s="43">
        <v>88.7</v>
      </c>
      <c r="I23" s="43">
        <v>89.6</v>
      </c>
    </row>
    <row r="24" spans="1:9" ht="12" customHeight="1">
      <c r="A24" s="32">
        <v>21</v>
      </c>
      <c r="B24" s="40">
        <v>38668.208333333336</v>
      </c>
      <c r="C24" s="33">
        <v>68.9</v>
      </c>
      <c r="D24" s="50">
        <v>84.2</v>
      </c>
      <c r="E24" s="41">
        <v>90.5</v>
      </c>
      <c r="F24" s="51">
        <v>92.3</v>
      </c>
      <c r="G24" s="43">
        <v>85.1</v>
      </c>
      <c r="H24" s="43">
        <v>88.7</v>
      </c>
      <c r="I24" s="43">
        <v>89.6</v>
      </c>
    </row>
    <row r="25" spans="1:9" ht="12" customHeight="1">
      <c r="A25" s="32">
        <v>22</v>
      </c>
      <c r="B25" s="40">
        <v>38668.25</v>
      </c>
      <c r="C25" s="33">
        <v>68.9</v>
      </c>
      <c r="D25" s="50">
        <v>81.5</v>
      </c>
      <c r="E25" s="41">
        <v>90.5</v>
      </c>
      <c r="F25" s="51">
        <v>92.3</v>
      </c>
      <c r="G25" s="43">
        <v>86</v>
      </c>
      <c r="H25" s="43">
        <v>89.6</v>
      </c>
      <c r="I25" s="43">
        <v>89.6</v>
      </c>
    </row>
    <row r="26" spans="1:9" ht="12" customHeight="1">
      <c r="A26" s="32">
        <v>23</v>
      </c>
      <c r="B26" s="40">
        <v>38668.291666666664</v>
      </c>
      <c r="C26" s="33">
        <v>69.8</v>
      </c>
      <c r="D26" s="50">
        <v>81.5</v>
      </c>
      <c r="E26" s="41">
        <v>89.6</v>
      </c>
      <c r="F26" s="51">
        <v>91.4</v>
      </c>
      <c r="G26" s="43">
        <v>86</v>
      </c>
      <c r="H26" s="43">
        <v>89.6</v>
      </c>
      <c r="I26" s="43">
        <v>89.6</v>
      </c>
    </row>
    <row r="27" spans="1:9" ht="12" customHeight="1">
      <c r="A27" s="32">
        <v>24</v>
      </c>
      <c r="B27" s="40">
        <v>38668.333333333336</v>
      </c>
      <c r="C27" s="33">
        <v>70.7</v>
      </c>
      <c r="D27" s="50">
        <v>85.1</v>
      </c>
      <c r="E27" s="41">
        <v>89.6</v>
      </c>
      <c r="F27" s="51">
        <v>91.4</v>
      </c>
      <c r="G27" s="43">
        <v>86.9</v>
      </c>
      <c r="H27" s="43">
        <v>89.6</v>
      </c>
      <c r="I27" s="43">
        <v>89.6</v>
      </c>
    </row>
    <row r="28" spans="1:9" ht="12" customHeight="1">
      <c r="A28" s="32">
        <v>25</v>
      </c>
      <c r="B28" s="40">
        <v>38668.375</v>
      </c>
      <c r="C28" s="33">
        <v>72.5</v>
      </c>
      <c r="D28" s="50">
        <v>86</v>
      </c>
      <c r="E28" s="41">
        <v>89.6</v>
      </c>
      <c r="F28" s="51">
        <v>91.4</v>
      </c>
      <c r="G28" s="43">
        <v>86.9</v>
      </c>
      <c r="H28" s="43">
        <v>89.6</v>
      </c>
      <c r="I28" s="43">
        <v>89.6</v>
      </c>
    </row>
    <row r="29" spans="1:9" ht="12" customHeight="1">
      <c r="A29" s="32">
        <v>26</v>
      </c>
      <c r="B29" s="40">
        <v>38668.416666666664</v>
      </c>
      <c r="C29" s="33">
        <v>75.2</v>
      </c>
      <c r="D29" s="50">
        <v>86.9</v>
      </c>
      <c r="E29" s="41">
        <v>89.6</v>
      </c>
      <c r="F29" s="51">
        <v>90.5</v>
      </c>
      <c r="G29" s="43">
        <v>86.9</v>
      </c>
      <c r="H29" s="43">
        <v>89.6</v>
      </c>
      <c r="I29" s="43">
        <v>89.6</v>
      </c>
    </row>
    <row r="30" spans="1:9" ht="12" customHeight="1">
      <c r="A30" s="32">
        <v>27</v>
      </c>
      <c r="B30" s="40">
        <v>38668.458333333336</v>
      </c>
      <c r="C30" s="33">
        <v>77.9</v>
      </c>
      <c r="D30" s="50">
        <v>86.9</v>
      </c>
      <c r="E30" s="41">
        <v>89.6</v>
      </c>
      <c r="F30" s="51">
        <v>90.5</v>
      </c>
      <c r="G30" s="43">
        <v>86</v>
      </c>
      <c r="H30" s="43">
        <v>89.6</v>
      </c>
      <c r="I30" s="43">
        <v>89.6</v>
      </c>
    </row>
    <row r="31" spans="1:9" ht="12" customHeight="1">
      <c r="A31" s="32">
        <v>28</v>
      </c>
      <c r="B31" s="40">
        <v>38668.5</v>
      </c>
      <c r="C31" s="33">
        <v>75.2</v>
      </c>
      <c r="D31" s="50">
        <v>87.8</v>
      </c>
      <c r="E31" s="41">
        <v>90.5</v>
      </c>
      <c r="F31" s="51">
        <v>90.5</v>
      </c>
      <c r="G31" s="43">
        <v>85.1</v>
      </c>
      <c r="H31" s="43">
        <v>89.6</v>
      </c>
      <c r="I31" s="43">
        <v>89.6</v>
      </c>
    </row>
    <row r="32" spans="1:9" ht="12" customHeight="1">
      <c r="A32" s="32">
        <v>29</v>
      </c>
      <c r="B32" s="40">
        <v>38668.541666666664</v>
      </c>
      <c r="C32" s="33">
        <v>79.7</v>
      </c>
      <c r="D32" s="50">
        <v>87.8</v>
      </c>
      <c r="E32" s="41">
        <v>90.5</v>
      </c>
      <c r="F32" s="51">
        <v>90.5</v>
      </c>
      <c r="G32" s="43">
        <v>85.1</v>
      </c>
      <c r="H32" s="43">
        <v>89.6</v>
      </c>
      <c r="I32" s="43">
        <v>89.6</v>
      </c>
    </row>
    <row r="33" spans="1:9" ht="12" customHeight="1">
      <c r="A33" s="32">
        <v>30</v>
      </c>
      <c r="B33" s="40">
        <v>38668.583333333336</v>
      </c>
      <c r="C33" s="33">
        <v>77</v>
      </c>
      <c r="D33" s="50">
        <v>87.8</v>
      </c>
      <c r="E33" s="41">
        <v>90.5</v>
      </c>
      <c r="F33" s="51">
        <v>90.5</v>
      </c>
      <c r="G33" s="43">
        <v>83.3</v>
      </c>
      <c r="H33" s="43">
        <v>88.7</v>
      </c>
      <c r="I33" s="43">
        <v>89.6</v>
      </c>
    </row>
    <row r="34" spans="1:9" ht="12" customHeight="1">
      <c r="A34" s="32">
        <v>31</v>
      </c>
      <c r="B34" s="40">
        <v>38668.625</v>
      </c>
      <c r="C34" s="33">
        <v>77.9</v>
      </c>
      <c r="D34" s="50">
        <v>86.9</v>
      </c>
      <c r="E34" s="41">
        <v>90.5</v>
      </c>
      <c r="F34" s="51">
        <v>90.5</v>
      </c>
      <c r="G34" s="43">
        <v>83.3</v>
      </c>
      <c r="H34" s="43">
        <v>88.7</v>
      </c>
      <c r="I34" s="43">
        <v>89.6</v>
      </c>
    </row>
    <row r="35" spans="1:9" ht="12" customHeight="1">
      <c r="A35" s="32">
        <v>32</v>
      </c>
      <c r="B35" s="40">
        <v>38668.666666666664</v>
      </c>
      <c r="C35" s="33">
        <v>78.8</v>
      </c>
      <c r="D35" s="50">
        <v>86</v>
      </c>
      <c r="E35" s="41">
        <v>90.5</v>
      </c>
      <c r="F35" s="51">
        <v>90.5</v>
      </c>
      <c r="G35" s="43">
        <v>82.4</v>
      </c>
      <c r="H35" s="43">
        <v>87.8</v>
      </c>
      <c r="I35" s="43">
        <v>88.7</v>
      </c>
    </row>
    <row r="36" spans="1:9" ht="12" customHeight="1">
      <c r="A36" s="32">
        <v>33</v>
      </c>
      <c r="B36" s="40">
        <v>38668.708333333336</v>
      </c>
      <c r="C36" s="33">
        <v>77.9</v>
      </c>
      <c r="D36" s="50">
        <v>86</v>
      </c>
      <c r="E36" s="41">
        <v>89.6</v>
      </c>
      <c r="F36" s="51">
        <v>90.5</v>
      </c>
      <c r="G36" s="43">
        <v>82.4</v>
      </c>
      <c r="H36" s="43">
        <v>87.8</v>
      </c>
      <c r="I36" s="43">
        <v>88.7</v>
      </c>
    </row>
    <row r="37" spans="1:9" ht="12" customHeight="1">
      <c r="A37" s="32">
        <v>34</v>
      </c>
      <c r="B37" s="40">
        <v>38668.75</v>
      </c>
      <c r="C37" s="33">
        <v>77</v>
      </c>
      <c r="D37" s="50">
        <v>84.2</v>
      </c>
      <c r="E37" s="41">
        <v>89.6</v>
      </c>
      <c r="F37" s="51">
        <v>90.5</v>
      </c>
      <c r="G37" s="43">
        <v>82.4</v>
      </c>
      <c r="H37" s="43">
        <v>86.9</v>
      </c>
      <c r="I37" s="43">
        <v>88.7</v>
      </c>
    </row>
    <row r="38" spans="1:9" ht="12" customHeight="1">
      <c r="A38" s="32">
        <v>35</v>
      </c>
      <c r="B38" s="40">
        <v>38668.791666666664</v>
      </c>
      <c r="C38" s="33">
        <v>73.4</v>
      </c>
      <c r="D38" s="50">
        <v>84.2</v>
      </c>
      <c r="E38" s="41">
        <v>88.7</v>
      </c>
      <c r="F38" s="51">
        <v>89.6</v>
      </c>
      <c r="G38" s="43">
        <v>82.4</v>
      </c>
      <c r="H38" s="43">
        <v>86.9</v>
      </c>
      <c r="I38" s="43">
        <v>87.8</v>
      </c>
    </row>
    <row r="39" spans="1:9" ht="12" customHeight="1">
      <c r="A39" s="32">
        <v>36</v>
      </c>
      <c r="B39" s="40">
        <v>38668.833333333336</v>
      </c>
      <c r="C39" s="33">
        <v>73.4</v>
      </c>
      <c r="D39" s="50">
        <v>83.3</v>
      </c>
      <c r="E39" s="41">
        <v>88.7</v>
      </c>
      <c r="F39" s="51">
        <v>89.6</v>
      </c>
      <c r="G39" s="43">
        <v>81.5</v>
      </c>
      <c r="H39" s="43">
        <v>86.9</v>
      </c>
      <c r="I39" s="43">
        <v>87.8</v>
      </c>
    </row>
    <row r="40" spans="1:9" ht="12" customHeight="1">
      <c r="A40" s="32">
        <v>37</v>
      </c>
      <c r="B40" s="40">
        <v>38668.875</v>
      </c>
      <c r="C40" s="33">
        <v>71.6</v>
      </c>
      <c r="D40" s="50">
        <v>83.3</v>
      </c>
      <c r="E40" s="41">
        <v>87.8</v>
      </c>
      <c r="F40" s="51">
        <v>89.6</v>
      </c>
      <c r="G40" s="43">
        <v>81.5</v>
      </c>
      <c r="H40" s="43">
        <v>86</v>
      </c>
      <c r="I40" s="43">
        <v>87.8</v>
      </c>
    </row>
    <row r="41" spans="1:9" ht="12" customHeight="1">
      <c r="A41" s="32">
        <v>38</v>
      </c>
      <c r="B41" s="40">
        <v>38668.916666666664</v>
      </c>
      <c r="C41" s="33">
        <v>73.4</v>
      </c>
      <c r="D41" s="50">
        <v>83.3</v>
      </c>
      <c r="E41" s="41">
        <v>87.8</v>
      </c>
      <c r="F41" s="51">
        <v>88.7</v>
      </c>
      <c r="G41" s="43">
        <v>80.6</v>
      </c>
      <c r="H41" s="43">
        <v>86</v>
      </c>
      <c r="I41" s="43">
        <v>87.8</v>
      </c>
    </row>
    <row r="42" spans="1:9" ht="12" customHeight="1">
      <c r="A42" s="32">
        <v>39</v>
      </c>
      <c r="B42" s="40">
        <v>38668.958333333336</v>
      </c>
      <c r="C42" s="33">
        <v>72.5</v>
      </c>
      <c r="D42" s="50">
        <v>83.3</v>
      </c>
      <c r="E42" s="41">
        <v>86.9</v>
      </c>
      <c r="F42" s="51">
        <v>88.7</v>
      </c>
      <c r="G42" s="43">
        <v>80.6</v>
      </c>
      <c r="H42" s="43">
        <v>85.1</v>
      </c>
      <c r="I42" s="43">
        <v>86.9</v>
      </c>
    </row>
    <row r="43" spans="1:9" ht="12" customHeight="1">
      <c r="A43" s="32">
        <v>40</v>
      </c>
      <c r="B43" s="40">
        <v>38669</v>
      </c>
      <c r="C43" s="33">
        <v>71.6</v>
      </c>
      <c r="D43" s="50">
        <v>82.4</v>
      </c>
      <c r="E43" s="41">
        <v>86.9</v>
      </c>
      <c r="F43" s="51">
        <v>88.7</v>
      </c>
      <c r="G43" s="43">
        <v>80.6</v>
      </c>
      <c r="H43" s="43">
        <v>85.1</v>
      </c>
      <c r="I43" s="43">
        <v>86.9</v>
      </c>
    </row>
    <row r="44" spans="1:9" ht="12" customHeight="1">
      <c r="A44" s="32">
        <v>41</v>
      </c>
      <c r="B44" s="40">
        <v>38669.041666666664</v>
      </c>
      <c r="C44" s="33">
        <v>71.6</v>
      </c>
      <c r="D44" s="50">
        <v>81.5</v>
      </c>
      <c r="E44" s="41">
        <v>86.9</v>
      </c>
      <c r="F44" s="51">
        <v>87.8</v>
      </c>
      <c r="G44" s="43">
        <v>80.6</v>
      </c>
      <c r="H44" s="43">
        <v>85.1</v>
      </c>
      <c r="I44" s="43">
        <v>86.9</v>
      </c>
    </row>
    <row r="45" spans="1:9" ht="12" customHeight="1">
      <c r="A45" s="32">
        <v>42</v>
      </c>
      <c r="B45" s="40">
        <v>38669.083333333336</v>
      </c>
      <c r="C45" s="33">
        <v>72.5</v>
      </c>
      <c r="D45" s="50">
        <v>81.5</v>
      </c>
      <c r="E45" s="41">
        <v>86</v>
      </c>
      <c r="F45" s="51">
        <v>87.8</v>
      </c>
      <c r="G45" s="43">
        <v>81.5</v>
      </c>
      <c r="H45" s="43">
        <v>84.2</v>
      </c>
      <c r="I45" s="43">
        <v>86</v>
      </c>
    </row>
    <row r="46" spans="1:9" ht="12" customHeight="1">
      <c r="A46" s="32">
        <v>43</v>
      </c>
      <c r="B46" s="40">
        <v>38669.125</v>
      </c>
      <c r="C46" s="33">
        <v>72.5</v>
      </c>
      <c r="D46" s="50">
        <v>80.6</v>
      </c>
      <c r="E46" s="41">
        <v>86</v>
      </c>
      <c r="F46" s="51">
        <v>87.8</v>
      </c>
      <c r="G46" s="43">
        <v>82.4</v>
      </c>
      <c r="H46" s="43">
        <v>85.1</v>
      </c>
      <c r="I46" s="43">
        <v>86</v>
      </c>
    </row>
    <row r="47" spans="1:9" ht="12" customHeight="1">
      <c r="A47" s="32">
        <v>44</v>
      </c>
      <c r="B47" s="40">
        <v>38669.166666666664</v>
      </c>
      <c r="C47" s="33">
        <v>70.7</v>
      </c>
      <c r="D47" s="50">
        <v>80.6</v>
      </c>
      <c r="E47" s="41">
        <v>85.1</v>
      </c>
      <c r="F47" s="51">
        <v>86.9</v>
      </c>
      <c r="G47" s="43">
        <v>86</v>
      </c>
      <c r="H47" s="43">
        <v>85.1</v>
      </c>
      <c r="I47" s="43">
        <v>86</v>
      </c>
    </row>
    <row r="48" spans="1:9" ht="12" customHeight="1">
      <c r="A48" s="32">
        <v>45</v>
      </c>
      <c r="B48" s="40">
        <v>38669.208333333336</v>
      </c>
      <c r="C48" s="33">
        <v>68.9</v>
      </c>
      <c r="D48" s="50">
        <v>80.6</v>
      </c>
      <c r="E48" s="41">
        <v>85.1</v>
      </c>
      <c r="F48" s="51">
        <v>86.9</v>
      </c>
      <c r="G48" s="43">
        <v>87.8</v>
      </c>
      <c r="H48" s="43">
        <v>86</v>
      </c>
      <c r="I48" s="43">
        <v>86</v>
      </c>
    </row>
    <row r="49" spans="1:9" ht="12" customHeight="1">
      <c r="A49" s="32">
        <v>46</v>
      </c>
      <c r="B49" s="40">
        <v>38669.25</v>
      </c>
      <c r="C49" s="33">
        <v>68.9</v>
      </c>
      <c r="D49" s="50">
        <v>81.5</v>
      </c>
      <c r="E49" s="41">
        <v>85.1</v>
      </c>
      <c r="F49" s="51">
        <v>86.9</v>
      </c>
      <c r="G49" s="43">
        <v>92.3</v>
      </c>
      <c r="H49" s="43">
        <v>86.9</v>
      </c>
      <c r="I49" s="43">
        <v>86</v>
      </c>
    </row>
    <row r="50" spans="1:9" ht="12" customHeight="1">
      <c r="A50" s="32">
        <v>47</v>
      </c>
      <c r="B50" s="40">
        <v>38669.291666666664</v>
      </c>
      <c r="C50" s="33">
        <v>69.8</v>
      </c>
      <c r="D50" s="50">
        <v>82.4</v>
      </c>
      <c r="E50" s="41">
        <v>85.1</v>
      </c>
      <c r="F50" s="51">
        <v>86</v>
      </c>
      <c r="G50" s="43">
        <v>93.2</v>
      </c>
      <c r="H50" s="43">
        <v>88.7</v>
      </c>
      <c r="I50" s="43">
        <v>86</v>
      </c>
    </row>
    <row r="51" spans="1:9" ht="12" customHeight="1">
      <c r="A51" s="32">
        <v>48</v>
      </c>
      <c r="B51" s="40">
        <v>38669.333333333336</v>
      </c>
      <c r="C51" s="33">
        <v>70.7</v>
      </c>
      <c r="D51" s="50">
        <v>85.1</v>
      </c>
      <c r="E51" s="41">
        <v>85.1</v>
      </c>
      <c r="F51" s="51">
        <v>86</v>
      </c>
      <c r="G51" s="43">
        <v>93.2</v>
      </c>
      <c r="H51" s="43">
        <v>89.6</v>
      </c>
      <c r="I51" s="43">
        <v>86.9</v>
      </c>
    </row>
  </sheetData>
  <mergeCells count="5">
    <mergeCell ref="D1:F1"/>
    <mergeCell ref="G1:I1"/>
    <mergeCell ref="A1:A2"/>
    <mergeCell ref="B1:B2"/>
    <mergeCell ref="C1:C2"/>
  </mergeCells>
  <printOptions/>
  <pageMargins left="0.74" right="0.68" top="1.32" bottom="1.08" header="0.5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10" width="8.7109375" style="35" customWidth="1"/>
    <col min="11" max="16384" width="8.7109375" style="36" customWidth="1"/>
  </cols>
  <sheetData>
    <row r="1" spans="1:8" ht="12" customHeight="1">
      <c r="A1" s="59" t="s">
        <v>38</v>
      </c>
      <c r="B1" s="61" t="s">
        <v>34</v>
      </c>
      <c r="C1" s="68" t="s">
        <v>39</v>
      </c>
      <c r="D1" s="65"/>
      <c r="E1" s="67"/>
      <c r="F1" s="66" t="s">
        <v>40</v>
      </c>
      <c r="G1" s="65"/>
      <c r="H1" s="67"/>
    </row>
    <row r="2" spans="1:8" ht="12" customHeight="1">
      <c r="A2" s="60"/>
      <c r="B2" s="62"/>
      <c r="C2" s="37" t="s">
        <v>35</v>
      </c>
      <c r="D2" s="37" t="s">
        <v>36</v>
      </c>
      <c r="E2" s="38" t="s">
        <v>37</v>
      </c>
      <c r="F2" s="39" t="s">
        <v>35</v>
      </c>
      <c r="G2" s="37" t="s">
        <v>36</v>
      </c>
      <c r="H2" s="38" t="s">
        <v>37</v>
      </c>
    </row>
    <row r="3" spans="1:8" ht="12" customHeight="1">
      <c r="A3" s="32">
        <v>0</v>
      </c>
      <c r="B3" s="40">
        <v>38285.34166666667</v>
      </c>
      <c r="C3" s="45">
        <v>83.3</v>
      </c>
      <c r="D3" s="45">
        <v>83.3</v>
      </c>
      <c r="E3" s="46">
        <v>82.4</v>
      </c>
      <c r="F3" s="47">
        <v>85.1</v>
      </c>
      <c r="G3" s="45">
        <v>84.2</v>
      </c>
      <c r="H3" s="46">
        <v>83.3</v>
      </c>
    </row>
    <row r="4" spans="1:8" ht="12" customHeight="1">
      <c r="A4" s="32">
        <v>1</v>
      </c>
      <c r="B4" s="40">
        <v>38285.376388888886</v>
      </c>
      <c r="C4" s="45">
        <v>84.2</v>
      </c>
      <c r="D4" s="45">
        <v>85.1</v>
      </c>
      <c r="E4" s="46">
        <v>83.3</v>
      </c>
      <c r="F4" s="47">
        <v>86.9</v>
      </c>
      <c r="G4" s="45">
        <v>86</v>
      </c>
      <c r="H4" s="46">
        <v>85.1</v>
      </c>
    </row>
    <row r="5" spans="1:8" ht="12" customHeight="1">
      <c r="A5" s="32">
        <v>2</v>
      </c>
      <c r="B5" s="40">
        <v>38285.41805555556</v>
      </c>
      <c r="C5" s="45">
        <v>84.2</v>
      </c>
      <c r="D5" s="45">
        <v>85.1</v>
      </c>
      <c r="E5" s="46">
        <v>83.3</v>
      </c>
      <c r="F5" s="47">
        <v>86</v>
      </c>
      <c r="G5" s="45">
        <v>86.9</v>
      </c>
      <c r="H5" s="46">
        <v>85.1</v>
      </c>
    </row>
    <row r="6" spans="1:8" ht="12" customHeight="1">
      <c r="A6" s="32">
        <v>3</v>
      </c>
      <c r="B6" s="40">
        <v>38285.45972222222</v>
      </c>
      <c r="C6" s="45">
        <v>85.1</v>
      </c>
      <c r="D6" s="45">
        <v>85.1</v>
      </c>
      <c r="E6" s="46">
        <v>83.3</v>
      </c>
      <c r="F6" s="47">
        <v>84.2</v>
      </c>
      <c r="G6" s="45">
        <v>87.8</v>
      </c>
      <c r="H6" s="46">
        <v>86</v>
      </c>
    </row>
    <row r="7" spans="1:8" ht="12" customHeight="1">
      <c r="A7" s="32">
        <v>4</v>
      </c>
      <c r="B7" s="40">
        <v>38285.501388888886</v>
      </c>
      <c r="C7" s="45">
        <v>81.5</v>
      </c>
      <c r="D7" s="45">
        <v>86</v>
      </c>
      <c r="E7" s="46">
        <v>84.2</v>
      </c>
      <c r="F7" s="47">
        <v>83.3</v>
      </c>
      <c r="G7" s="45">
        <v>87.8</v>
      </c>
      <c r="H7" s="46">
        <v>86</v>
      </c>
    </row>
    <row r="8" spans="1:8" ht="12" customHeight="1">
      <c r="A8" s="32">
        <v>5</v>
      </c>
      <c r="B8" s="40">
        <v>38285.54305555556</v>
      </c>
      <c r="C8" s="45">
        <v>81.5</v>
      </c>
      <c r="D8" s="45">
        <v>86</v>
      </c>
      <c r="E8" s="46">
        <v>85.1</v>
      </c>
      <c r="F8" s="47">
        <v>82.4</v>
      </c>
      <c r="G8" s="45">
        <v>88.7</v>
      </c>
      <c r="H8" s="46">
        <v>86.9</v>
      </c>
    </row>
    <row r="9" spans="1:8" ht="12" customHeight="1">
      <c r="A9" s="32">
        <v>6</v>
      </c>
      <c r="B9" s="40">
        <v>38285.58472222222</v>
      </c>
      <c r="C9" s="45">
        <v>82.4</v>
      </c>
      <c r="D9" s="45">
        <v>87.8</v>
      </c>
      <c r="E9" s="46">
        <v>86</v>
      </c>
      <c r="F9" s="47">
        <v>83.3</v>
      </c>
      <c r="G9" s="45">
        <v>89.6</v>
      </c>
      <c r="H9" s="46">
        <v>88.7</v>
      </c>
    </row>
    <row r="10" spans="1:8" ht="12" customHeight="1">
      <c r="A10" s="32">
        <v>7</v>
      </c>
      <c r="B10" s="40">
        <v>38285.626388888886</v>
      </c>
      <c r="C10" s="45">
        <v>84.2</v>
      </c>
      <c r="D10" s="45">
        <v>89.6</v>
      </c>
      <c r="E10" s="46">
        <v>88.7</v>
      </c>
      <c r="F10" s="47">
        <v>84.2</v>
      </c>
      <c r="G10" s="45">
        <v>92.3</v>
      </c>
      <c r="H10" s="46">
        <v>91.4</v>
      </c>
    </row>
    <row r="11" spans="1:8" ht="12" customHeight="1">
      <c r="A11" s="32">
        <v>8</v>
      </c>
      <c r="B11" s="40">
        <v>38285.66805555556</v>
      </c>
      <c r="C11" s="45">
        <v>86</v>
      </c>
      <c r="D11" s="45">
        <v>93.2</v>
      </c>
      <c r="E11" s="46">
        <v>91.4</v>
      </c>
      <c r="F11" s="47">
        <v>85.1</v>
      </c>
      <c r="G11" s="45">
        <v>95</v>
      </c>
      <c r="H11" s="46">
        <v>94.1</v>
      </c>
    </row>
    <row r="12" spans="1:8" ht="12" customHeight="1">
      <c r="A12" s="32">
        <v>9</v>
      </c>
      <c r="B12" s="40">
        <v>38285.70972222222</v>
      </c>
      <c r="C12" s="45">
        <v>86.9</v>
      </c>
      <c r="D12" s="45">
        <v>95</v>
      </c>
      <c r="E12" s="46">
        <v>93.2</v>
      </c>
      <c r="F12" s="47">
        <v>85.1</v>
      </c>
      <c r="G12" s="45">
        <v>95.9</v>
      </c>
      <c r="H12" s="46">
        <v>95</v>
      </c>
    </row>
    <row r="13" spans="1:8" ht="12" customHeight="1">
      <c r="A13" s="32">
        <v>10</v>
      </c>
      <c r="B13" s="40">
        <v>38285.751388888886</v>
      </c>
      <c r="C13" s="45">
        <v>86</v>
      </c>
      <c r="D13" s="45">
        <v>95</v>
      </c>
      <c r="E13" s="46">
        <v>93.2</v>
      </c>
      <c r="F13" s="47">
        <v>85.1</v>
      </c>
      <c r="G13" s="45">
        <v>95.9</v>
      </c>
      <c r="H13" s="46">
        <v>95.9</v>
      </c>
    </row>
    <row r="14" spans="1:8" ht="12" customHeight="1">
      <c r="A14" s="32">
        <v>11</v>
      </c>
      <c r="B14" s="40">
        <v>38285.79305555556</v>
      </c>
      <c r="C14" s="45">
        <v>85.1</v>
      </c>
      <c r="D14" s="45">
        <v>95</v>
      </c>
      <c r="E14" s="46">
        <v>94.1</v>
      </c>
      <c r="F14" s="47">
        <v>85.1</v>
      </c>
      <c r="G14" s="45">
        <v>95.9</v>
      </c>
      <c r="H14" s="46">
        <v>95.9</v>
      </c>
    </row>
    <row r="15" spans="1:8" ht="12" customHeight="1">
      <c r="A15" s="32">
        <v>12</v>
      </c>
      <c r="B15" s="40">
        <v>38285.83472222222</v>
      </c>
      <c r="C15" s="45">
        <v>84.2</v>
      </c>
      <c r="D15" s="45">
        <v>95</v>
      </c>
      <c r="E15" s="46">
        <v>94.1</v>
      </c>
      <c r="F15" s="47">
        <v>86</v>
      </c>
      <c r="G15" s="45">
        <v>95.9</v>
      </c>
      <c r="H15" s="46">
        <v>96.8</v>
      </c>
    </row>
    <row r="16" spans="1:8" ht="12" customHeight="1">
      <c r="A16" s="32">
        <v>13</v>
      </c>
      <c r="B16" s="40">
        <v>38285.876388888886</v>
      </c>
      <c r="C16" s="45">
        <v>85.1</v>
      </c>
      <c r="D16" s="45">
        <v>94.1</v>
      </c>
      <c r="E16" s="46">
        <v>94.1</v>
      </c>
      <c r="F16" s="47">
        <v>85.1</v>
      </c>
      <c r="G16" s="45">
        <v>95.9</v>
      </c>
      <c r="H16" s="46">
        <v>96.8</v>
      </c>
    </row>
    <row r="17" spans="1:8" ht="12" customHeight="1">
      <c r="A17" s="32">
        <v>14</v>
      </c>
      <c r="B17" s="40">
        <v>38285.91805555556</v>
      </c>
      <c r="C17" s="45">
        <v>85.1</v>
      </c>
      <c r="D17" s="45">
        <v>94.1</v>
      </c>
      <c r="E17" s="46">
        <v>95</v>
      </c>
      <c r="F17" s="47">
        <v>85.1</v>
      </c>
      <c r="G17" s="45">
        <v>95.9</v>
      </c>
      <c r="H17" s="46">
        <v>96.8</v>
      </c>
    </row>
    <row r="18" spans="1:8" ht="12" customHeight="1">
      <c r="A18" s="32">
        <v>15</v>
      </c>
      <c r="B18" s="40">
        <v>38285.95972222222</v>
      </c>
      <c r="C18" s="45">
        <v>85.1</v>
      </c>
      <c r="D18" s="45">
        <v>94.1</v>
      </c>
      <c r="E18" s="46">
        <v>95</v>
      </c>
      <c r="F18" s="47">
        <v>85.1</v>
      </c>
      <c r="G18" s="45">
        <v>95.9</v>
      </c>
      <c r="H18" s="46">
        <v>96.8</v>
      </c>
    </row>
    <row r="19" spans="1:8" ht="12" customHeight="1">
      <c r="A19" s="32">
        <v>16</v>
      </c>
      <c r="B19" s="40">
        <v>38286.001388888886</v>
      </c>
      <c r="C19" s="45">
        <v>85.1</v>
      </c>
      <c r="D19" s="45">
        <v>94.1</v>
      </c>
      <c r="E19" s="46">
        <v>95</v>
      </c>
      <c r="F19" s="47">
        <v>85.1</v>
      </c>
      <c r="G19" s="45">
        <v>95.9</v>
      </c>
      <c r="H19" s="46">
        <v>96.8</v>
      </c>
    </row>
    <row r="20" spans="1:8" ht="12" customHeight="1">
      <c r="A20" s="32">
        <v>17</v>
      </c>
      <c r="B20" s="40">
        <v>38286.04305555556</v>
      </c>
      <c r="C20" s="45">
        <v>85.1</v>
      </c>
      <c r="D20" s="45">
        <v>94.1</v>
      </c>
      <c r="E20" s="46">
        <v>95</v>
      </c>
      <c r="F20" s="47">
        <v>85.1</v>
      </c>
      <c r="G20" s="45">
        <v>95</v>
      </c>
      <c r="H20" s="46">
        <v>96.8</v>
      </c>
    </row>
    <row r="21" spans="1:8" ht="12" customHeight="1">
      <c r="A21" s="32">
        <v>18</v>
      </c>
      <c r="B21" s="40">
        <v>38286.08472222222</v>
      </c>
      <c r="C21" s="45">
        <v>84.2</v>
      </c>
      <c r="D21" s="45">
        <v>93.2</v>
      </c>
      <c r="E21" s="46">
        <v>94.1</v>
      </c>
      <c r="F21" s="47">
        <v>85.1</v>
      </c>
      <c r="G21" s="45">
        <v>95</v>
      </c>
      <c r="H21" s="46">
        <v>96.8</v>
      </c>
    </row>
    <row r="22" spans="1:8" ht="12" customHeight="1">
      <c r="A22" s="32">
        <v>19</v>
      </c>
      <c r="B22" s="40">
        <v>38286.126388888886</v>
      </c>
      <c r="C22" s="45">
        <v>84.2</v>
      </c>
      <c r="D22" s="45">
        <v>93.2</v>
      </c>
      <c r="E22" s="46">
        <v>94.1</v>
      </c>
      <c r="F22" s="47">
        <v>85.1</v>
      </c>
      <c r="G22" s="45">
        <v>95</v>
      </c>
      <c r="H22" s="46">
        <v>96.8</v>
      </c>
    </row>
    <row r="23" spans="1:8" ht="12" customHeight="1">
      <c r="A23" s="32">
        <v>20</v>
      </c>
      <c r="B23" s="40">
        <v>38286.16805555556</v>
      </c>
      <c r="C23" s="45">
        <v>84.2</v>
      </c>
      <c r="D23" s="45">
        <v>93.2</v>
      </c>
      <c r="E23" s="46">
        <v>94.1</v>
      </c>
      <c r="F23" s="47">
        <v>86.9</v>
      </c>
      <c r="G23" s="45">
        <v>95</v>
      </c>
      <c r="H23" s="46">
        <v>95.9</v>
      </c>
    </row>
    <row r="24" spans="1:8" ht="12" customHeight="1">
      <c r="A24" s="32">
        <v>21</v>
      </c>
      <c r="B24" s="40">
        <v>38286.20972222222</v>
      </c>
      <c r="C24" s="45">
        <v>85.1</v>
      </c>
      <c r="D24" s="45">
        <v>92.3</v>
      </c>
      <c r="E24" s="46">
        <v>94.1</v>
      </c>
      <c r="F24" s="47">
        <v>88.7</v>
      </c>
      <c r="G24" s="45">
        <v>95</v>
      </c>
      <c r="H24" s="46">
        <v>95.9</v>
      </c>
    </row>
    <row r="25" spans="1:8" ht="12" customHeight="1">
      <c r="A25" s="32">
        <v>22</v>
      </c>
      <c r="B25" s="40">
        <v>38286.251388888886</v>
      </c>
      <c r="C25" s="45">
        <v>86</v>
      </c>
      <c r="D25" s="45">
        <v>92.3</v>
      </c>
      <c r="E25" s="46">
        <v>94.1</v>
      </c>
      <c r="F25" s="47">
        <v>90.5</v>
      </c>
      <c r="G25" s="45">
        <v>95</v>
      </c>
      <c r="H25" s="46">
        <v>95.9</v>
      </c>
    </row>
    <row r="26" spans="1:8" ht="12" customHeight="1">
      <c r="A26" s="32">
        <v>23</v>
      </c>
      <c r="B26" s="40">
        <v>38286.29305555556</v>
      </c>
      <c r="C26" s="45">
        <v>87.8</v>
      </c>
      <c r="D26" s="45">
        <v>93.2</v>
      </c>
      <c r="E26" s="46">
        <v>93.2</v>
      </c>
      <c r="F26" s="47">
        <v>91.4</v>
      </c>
      <c r="G26" s="45">
        <v>95.9</v>
      </c>
      <c r="H26" s="46">
        <v>95.9</v>
      </c>
    </row>
    <row r="27" spans="1:8" ht="12" customHeight="1">
      <c r="A27" s="32">
        <v>24</v>
      </c>
      <c r="B27" s="40">
        <v>38286.33472222222</v>
      </c>
      <c r="C27" s="45">
        <v>90.5</v>
      </c>
      <c r="D27" s="45">
        <v>93.2</v>
      </c>
      <c r="E27" s="46">
        <v>93.2</v>
      </c>
      <c r="F27" s="47">
        <v>96.8</v>
      </c>
      <c r="G27" s="45">
        <v>96.8</v>
      </c>
      <c r="H27" s="46">
        <v>95.9</v>
      </c>
    </row>
    <row r="28" spans="1:8" ht="12" customHeight="1">
      <c r="A28" s="32">
        <v>25</v>
      </c>
      <c r="B28" s="40">
        <v>38286.376388888886</v>
      </c>
      <c r="C28" s="45">
        <v>93.2</v>
      </c>
      <c r="D28" s="45">
        <v>94.1</v>
      </c>
      <c r="E28" s="46">
        <v>93.2</v>
      </c>
      <c r="F28" s="47">
        <v>97.7</v>
      </c>
      <c r="G28" s="45">
        <v>97.7</v>
      </c>
      <c r="H28" s="46">
        <v>95.9</v>
      </c>
    </row>
    <row r="29" spans="1:8" ht="12" customHeight="1">
      <c r="A29" s="32">
        <v>26</v>
      </c>
      <c r="B29" s="40">
        <v>38286.41805555556</v>
      </c>
      <c r="C29" s="45">
        <v>97.7</v>
      </c>
      <c r="D29" s="45">
        <v>95.9</v>
      </c>
      <c r="E29" s="46">
        <v>94.1</v>
      </c>
      <c r="F29" s="47">
        <v>95</v>
      </c>
      <c r="G29" s="45">
        <v>98.6</v>
      </c>
      <c r="H29" s="46">
        <v>96.8</v>
      </c>
    </row>
    <row r="30" spans="1:8" ht="12" customHeight="1">
      <c r="A30" s="32">
        <v>27</v>
      </c>
      <c r="B30" s="40">
        <v>38286.45972222222</v>
      </c>
      <c r="C30" s="45">
        <v>95.9</v>
      </c>
      <c r="D30" s="45">
        <v>96.8</v>
      </c>
      <c r="E30" s="46">
        <v>94.1</v>
      </c>
      <c r="F30" s="47">
        <v>94.1</v>
      </c>
      <c r="G30" s="45">
        <v>99.5</v>
      </c>
      <c r="H30" s="46">
        <v>96.8</v>
      </c>
    </row>
    <row r="31" spans="1:8" ht="12" customHeight="1">
      <c r="A31" s="32">
        <v>28</v>
      </c>
      <c r="B31" s="40">
        <v>38286.501388888886</v>
      </c>
      <c r="C31" s="45">
        <v>92.3</v>
      </c>
      <c r="D31" s="45">
        <v>97.7</v>
      </c>
      <c r="E31" s="46">
        <v>95</v>
      </c>
      <c r="F31" s="47">
        <v>94.1</v>
      </c>
      <c r="G31" s="45">
        <v>99.5</v>
      </c>
      <c r="H31" s="46">
        <v>97.7</v>
      </c>
    </row>
    <row r="32" spans="1:8" ht="12" customHeight="1">
      <c r="A32" s="32">
        <v>29</v>
      </c>
      <c r="B32" s="40">
        <v>38286.54305555556</v>
      </c>
      <c r="C32" s="45">
        <v>90.5</v>
      </c>
      <c r="D32" s="45">
        <v>96.8</v>
      </c>
      <c r="E32" s="46">
        <v>95</v>
      </c>
      <c r="F32" s="47">
        <v>93.2</v>
      </c>
      <c r="G32" s="45">
        <v>99.5</v>
      </c>
      <c r="H32" s="46">
        <v>97.7</v>
      </c>
    </row>
    <row r="33" spans="1:8" ht="12" customHeight="1">
      <c r="A33" s="32">
        <v>30</v>
      </c>
      <c r="B33" s="40">
        <v>38286.58472222222</v>
      </c>
      <c r="C33" s="45">
        <v>90.5</v>
      </c>
      <c r="D33" s="45">
        <v>96.8</v>
      </c>
      <c r="E33" s="46">
        <v>95.9</v>
      </c>
      <c r="F33" s="47">
        <v>92.3</v>
      </c>
      <c r="G33" s="45">
        <v>98.6</v>
      </c>
      <c r="H33" s="46">
        <v>97.7</v>
      </c>
    </row>
    <row r="34" spans="1:8" ht="12" customHeight="1">
      <c r="A34" s="32">
        <v>31</v>
      </c>
      <c r="B34" s="40">
        <v>38286.626388888886</v>
      </c>
      <c r="C34" s="45">
        <v>90.5</v>
      </c>
      <c r="D34" s="45">
        <v>96.8</v>
      </c>
      <c r="E34" s="46">
        <v>95.9</v>
      </c>
      <c r="F34" s="47">
        <v>91.4</v>
      </c>
      <c r="G34" s="45">
        <v>98.6</v>
      </c>
      <c r="H34" s="46">
        <v>97.7</v>
      </c>
    </row>
    <row r="35" spans="1:8" ht="12" customHeight="1">
      <c r="A35" s="32">
        <v>32</v>
      </c>
      <c r="B35" s="40">
        <v>38286.66805555556</v>
      </c>
      <c r="C35" s="45">
        <v>90.5</v>
      </c>
      <c r="D35" s="45">
        <v>95.9</v>
      </c>
      <c r="E35" s="46">
        <v>95.9</v>
      </c>
      <c r="F35" s="47">
        <v>90.5</v>
      </c>
      <c r="G35" s="45">
        <v>97.7</v>
      </c>
      <c r="H35" s="46">
        <v>97.7</v>
      </c>
    </row>
    <row r="36" spans="1:8" ht="12" customHeight="1">
      <c r="A36" s="32">
        <v>33</v>
      </c>
      <c r="B36" s="40">
        <v>38286.70972222222</v>
      </c>
      <c r="C36" s="45">
        <v>89.6</v>
      </c>
      <c r="D36" s="45">
        <v>95.9</v>
      </c>
      <c r="E36" s="46">
        <v>95.9</v>
      </c>
      <c r="F36" s="47">
        <v>90.5</v>
      </c>
      <c r="G36" s="45">
        <v>97.7</v>
      </c>
      <c r="H36" s="46">
        <v>97.7</v>
      </c>
    </row>
    <row r="37" spans="1:8" ht="12" customHeight="1">
      <c r="A37" s="32">
        <v>34</v>
      </c>
      <c r="B37" s="40">
        <v>38286.751388888886</v>
      </c>
      <c r="C37" s="45">
        <v>88.7</v>
      </c>
      <c r="D37" s="45">
        <v>95</v>
      </c>
      <c r="E37" s="46">
        <v>95</v>
      </c>
      <c r="F37" s="47">
        <v>90.5</v>
      </c>
      <c r="G37" s="45">
        <v>96.8</v>
      </c>
      <c r="H37" s="46">
        <v>97.7</v>
      </c>
    </row>
    <row r="38" spans="1:8" ht="12" customHeight="1">
      <c r="A38" s="32">
        <v>35</v>
      </c>
      <c r="B38" s="40">
        <v>38286.79305555556</v>
      </c>
      <c r="C38" s="45">
        <v>88.7</v>
      </c>
      <c r="D38" s="45">
        <v>95</v>
      </c>
      <c r="E38" s="46">
        <v>95</v>
      </c>
      <c r="F38" s="47">
        <v>90.5</v>
      </c>
      <c r="G38" s="45">
        <v>96.8</v>
      </c>
      <c r="H38" s="46">
        <v>96.8</v>
      </c>
    </row>
    <row r="39" spans="1:8" ht="12" customHeight="1">
      <c r="A39" s="32">
        <v>36</v>
      </c>
      <c r="B39" s="40">
        <v>38286.83472222222</v>
      </c>
      <c r="C39" s="45">
        <v>88.7</v>
      </c>
      <c r="D39" s="45">
        <v>94.1</v>
      </c>
      <c r="E39" s="46">
        <v>95</v>
      </c>
      <c r="F39" s="47">
        <v>89.6</v>
      </c>
      <c r="G39" s="45">
        <v>95.9</v>
      </c>
      <c r="H39" s="46">
        <v>96.8</v>
      </c>
    </row>
    <row r="40" spans="1:8" ht="12" customHeight="1">
      <c r="A40" s="32">
        <v>37</v>
      </c>
      <c r="B40" s="40">
        <v>38286.876388888886</v>
      </c>
      <c r="C40" s="45">
        <v>88.7</v>
      </c>
      <c r="D40" s="45">
        <v>94.1</v>
      </c>
      <c r="E40" s="46">
        <v>95</v>
      </c>
      <c r="F40" s="47">
        <v>88.7</v>
      </c>
      <c r="G40" s="45">
        <v>95.9</v>
      </c>
      <c r="H40" s="46">
        <v>96.8</v>
      </c>
    </row>
    <row r="41" spans="1:8" ht="12" customHeight="1">
      <c r="A41" s="32">
        <v>38</v>
      </c>
      <c r="B41" s="40">
        <v>38286.91805555556</v>
      </c>
      <c r="C41" s="45">
        <v>87.8</v>
      </c>
      <c r="D41" s="45">
        <v>94.1</v>
      </c>
      <c r="E41" s="46">
        <v>94.1</v>
      </c>
      <c r="F41" s="47">
        <v>88.7</v>
      </c>
      <c r="G41" s="45">
        <v>95</v>
      </c>
      <c r="H41" s="46">
        <v>95.9</v>
      </c>
    </row>
    <row r="42" spans="1:8" ht="12" customHeight="1">
      <c r="A42" s="32">
        <v>39</v>
      </c>
      <c r="B42" s="40">
        <v>38286.95972222222</v>
      </c>
      <c r="C42" s="45">
        <v>86.9</v>
      </c>
      <c r="D42" s="45">
        <v>93.2</v>
      </c>
      <c r="E42" s="46">
        <v>94.1</v>
      </c>
      <c r="F42" s="47">
        <v>87.8</v>
      </c>
      <c r="G42" s="45">
        <v>95</v>
      </c>
      <c r="H42" s="46">
        <v>95.9</v>
      </c>
    </row>
    <row r="43" spans="1:8" ht="12" customHeight="1">
      <c r="A43" s="32">
        <v>40</v>
      </c>
      <c r="B43" s="40">
        <v>38287.001388888886</v>
      </c>
      <c r="C43" s="45">
        <v>86.9</v>
      </c>
      <c r="D43" s="45">
        <v>93.2</v>
      </c>
      <c r="E43" s="46">
        <v>94.1</v>
      </c>
      <c r="F43" s="47">
        <v>86.9</v>
      </c>
      <c r="G43" s="45">
        <v>94.1</v>
      </c>
      <c r="H43" s="46">
        <v>95.9</v>
      </c>
    </row>
    <row r="44" spans="1:8" ht="12" customHeight="1">
      <c r="A44" s="32">
        <v>41</v>
      </c>
      <c r="B44" s="40">
        <v>38287.04305555556</v>
      </c>
      <c r="C44" s="45">
        <v>86</v>
      </c>
      <c r="D44" s="45">
        <v>92.3</v>
      </c>
      <c r="E44" s="46">
        <v>93.2</v>
      </c>
      <c r="F44" s="47">
        <v>86.9</v>
      </c>
      <c r="G44" s="45">
        <v>93.2</v>
      </c>
      <c r="H44" s="46">
        <v>95</v>
      </c>
    </row>
    <row r="45" spans="1:8" ht="12" customHeight="1">
      <c r="A45" s="32">
        <v>42</v>
      </c>
      <c r="B45" s="40">
        <v>38287.08472222222</v>
      </c>
      <c r="C45" s="45">
        <v>86</v>
      </c>
      <c r="D45" s="45">
        <v>92.3</v>
      </c>
      <c r="E45" s="46">
        <v>93.2</v>
      </c>
      <c r="F45" s="47">
        <v>86.9</v>
      </c>
      <c r="G45" s="45">
        <v>93.2</v>
      </c>
      <c r="H45" s="46">
        <v>95</v>
      </c>
    </row>
    <row r="46" spans="1:8" ht="12" customHeight="1">
      <c r="A46" s="32">
        <v>43</v>
      </c>
      <c r="B46" s="40">
        <v>38287.126388888886</v>
      </c>
      <c r="C46" s="45">
        <v>86</v>
      </c>
      <c r="D46" s="45">
        <v>91.4</v>
      </c>
      <c r="E46" s="46">
        <v>93.2</v>
      </c>
      <c r="F46" s="47">
        <v>86.9</v>
      </c>
      <c r="G46" s="45">
        <v>93.2</v>
      </c>
      <c r="H46" s="46">
        <v>94.1</v>
      </c>
    </row>
    <row r="47" spans="1:8" ht="12" customHeight="1">
      <c r="A47" s="32">
        <v>44</v>
      </c>
      <c r="B47" s="40">
        <v>38287.16805555556</v>
      </c>
      <c r="C47" s="45">
        <v>86</v>
      </c>
      <c r="D47" s="45">
        <v>91.4</v>
      </c>
      <c r="E47" s="46">
        <v>92.3</v>
      </c>
      <c r="F47" s="47">
        <v>87.8</v>
      </c>
      <c r="G47" s="45">
        <v>92.3</v>
      </c>
      <c r="H47" s="46">
        <v>94.1</v>
      </c>
    </row>
    <row r="48" spans="1:8" ht="12" customHeight="1">
      <c r="A48" s="32">
        <v>45</v>
      </c>
      <c r="B48" s="40">
        <v>38287.20972222222</v>
      </c>
      <c r="C48" s="45">
        <v>86</v>
      </c>
      <c r="D48" s="45">
        <v>91.4</v>
      </c>
      <c r="E48" s="46">
        <v>92.3</v>
      </c>
      <c r="F48" s="47">
        <v>88.7</v>
      </c>
      <c r="G48" s="45">
        <v>92.3</v>
      </c>
      <c r="H48" s="46">
        <v>94.1</v>
      </c>
    </row>
    <row r="49" spans="1:8" ht="12" customHeight="1">
      <c r="A49" s="32">
        <v>46</v>
      </c>
      <c r="B49" s="40">
        <v>38287.251388888886</v>
      </c>
      <c r="C49" s="45">
        <v>86.9</v>
      </c>
      <c r="D49" s="45">
        <v>90.5</v>
      </c>
      <c r="E49" s="46">
        <v>92.3</v>
      </c>
      <c r="F49" s="47">
        <v>86.9</v>
      </c>
      <c r="G49" s="45">
        <v>92.3</v>
      </c>
      <c r="H49" s="46">
        <v>93.2</v>
      </c>
    </row>
    <row r="50" spans="1:8" ht="12" customHeight="1">
      <c r="A50" s="32">
        <v>47</v>
      </c>
      <c r="B50" s="40">
        <v>38287.29305555556</v>
      </c>
      <c r="C50" s="45">
        <v>85.1</v>
      </c>
      <c r="D50" s="45">
        <v>90.5</v>
      </c>
      <c r="E50" s="46">
        <v>91.4</v>
      </c>
      <c r="F50" s="47">
        <v>87.8</v>
      </c>
      <c r="G50" s="45">
        <v>92.3</v>
      </c>
      <c r="H50" s="46">
        <v>93.2</v>
      </c>
    </row>
    <row r="51" spans="1:8" ht="12" customHeight="1">
      <c r="A51" s="32">
        <v>48</v>
      </c>
      <c r="B51" s="40">
        <v>38287.33472222222</v>
      </c>
      <c r="C51" s="45">
        <v>86.9</v>
      </c>
      <c r="D51" s="45">
        <v>90.5</v>
      </c>
      <c r="E51" s="46">
        <v>91.4</v>
      </c>
      <c r="F51" s="47">
        <v>91.4</v>
      </c>
      <c r="G51" s="45">
        <v>92.3</v>
      </c>
      <c r="H51" s="46">
        <v>93.2</v>
      </c>
    </row>
  </sheetData>
  <mergeCells count="4">
    <mergeCell ref="A1:A2"/>
    <mergeCell ref="C1:E1"/>
    <mergeCell ref="F1:H1"/>
    <mergeCell ref="B1:B2"/>
  </mergeCells>
  <printOptions/>
  <pageMargins left="0.89" right="0.89" top="1" bottom="0.7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 customHeight="1"/>
  <cols>
    <col min="1" max="1" width="6.8515625" style="44" customWidth="1"/>
    <col min="2" max="2" width="19.8515625" style="44" customWidth="1"/>
    <col min="3" max="3" width="12.8515625" style="34" customWidth="1"/>
    <col min="4" max="8" width="8.7109375" style="34" customWidth="1"/>
    <col min="9" max="16384" width="8.7109375" style="36" customWidth="1"/>
  </cols>
  <sheetData>
    <row r="1" spans="1:6" ht="12" customHeight="1">
      <c r="A1" s="59" t="s">
        <v>38</v>
      </c>
      <c r="B1" s="61" t="s">
        <v>49</v>
      </c>
      <c r="C1" s="63" t="s">
        <v>50</v>
      </c>
      <c r="D1" s="65" t="s">
        <v>40</v>
      </c>
      <c r="E1" s="65"/>
      <c r="F1" s="65"/>
    </row>
    <row r="2" spans="1:6" ht="12" customHeight="1">
      <c r="A2" s="60"/>
      <c r="B2" s="62"/>
      <c r="C2" s="64"/>
      <c r="D2" s="37" t="s">
        <v>35</v>
      </c>
      <c r="E2" s="37" t="s">
        <v>36</v>
      </c>
      <c r="F2" s="37" t="s">
        <v>37</v>
      </c>
    </row>
    <row r="3" spans="1:6" ht="12" customHeight="1">
      <c r="A3" s="32">
        <v>0</v>
      </c>
      <c r="B3" s="40">
        <v>38188.291666666664</v>
      </c>
      <c r="C3" s="48">
        <v>71.6</v>
      </c>
      <c r="D3" s="42" t="s">
        <v>54</v>
      </c>
      <c r="E3" s="42" t="s">
        <v>54</v>
      </c>
      <c r="F3" s="42" t="s">
        <v>54</v>
      </c>
    </row>
    <row r="4" spans="1:6" ht="12" customHeight="1">
      <c r="A4" s="32">
        <f aca="true" t="shared" si="0" ref="A4:A51">+A3+1</f>
        <v>1</v>
      </c>
      <c r="B4" s="40">
        <v>38188.333333333336</v>
      </c>
      <c r="C4" s="48">
        <v>77</v>
      </c>
      <c r="D4" s="45">
        <v>95</v>
      </c>
      <c r="E4" s="45">
        <v>93.2</v>
      </c>
      <c r="F4" s="45">
        <v>95.9</v>
      </c>
    </row>
    <row r="5" spans="1:6" ht="12" customHeight="1">
      <c r="A5" s="32">
        <f t="shared" si="0"/>
        <v>2</v>
      </c>
      <c r="B5" s="40">
        <v>38188.375</v>
      </c>
      <c r="C5" s="48">
        <v>84.2</v>
      </c>
      <c r="D5" s="45">
        <v>95</v>
      </c>
      <c r="E5" s="45">
        <v>95</v>
      </c>
      <c r="F5" s="45">
        <v>96.8</v>
      </c>
    </row>
    <row r="6" spans="1:6" ht="12" customHeight="1">
      <c r="A6" s="32">
        <f t="shared" si="0"/>
        <v>3</v>
      </c>
      <c r="B6" s="40">
        <v>38188.416666666664</v>
      </c>
      <c r="C6" s="48">
        <v>90.5</v>
      </c>
      <c r="D6" s="45">
        <v>94.1</v>
      </c>
      <c r="E6" s="45">
        <v>96.8</v>
      </c>
      <c r="F6" s="45">
        <v>98.6</v>
      </c>
    </row>
    <row r="7" spans="1:6" ht="12" customHeight="1">
      <c r="A7" s="32">
        <f t="shared" si="0"/>
        <v>4</v>
      </c>
      <c r="B7" s="40">
        <v>38188.458333333336</v>
      </c>
      <c r="C7" s="48">
        <v>94.1</v>
      </c>
      <c r="D7" s="45">
        <v>95</v>
      </c>
      <c r="E7" s="45">
        <v>100.4</v>
      </c>
      <c r="F7" s="45">
        <v>101.3</v>
      </c>
    </row>
    <row r="8" spans="1:6" ht="12" customHeight="1">
      <c r="A8" s="32">
        <f t="shared" si="0"/>
        <v>5</v>
      </c>
      <c r="B8" s="40">
        <v>38188.5</v>
      </c>
      <c r="C8" s="48">
        <v>95</v>
      </c>
      <c r="D8" s="45">
        <v>95.9</v>
      </c>
      <c r="E8" s="45">
        <v>104</v>
      </c>
      <c r="F8" s="45">
        <v>104.9</v>
      </c>
    </row>
    <row r="9" spans="1:6" ht="12" customHeight="1">
      <c r="A9" s="32">
        <f t="shared" si="0"/>
        <v>6</v>
      </c>
      <c r="B9" s="40">
        <v>38188.541666666664</v>
      </c>
      <c r="C9" s="48">
        <v>92.3</v>
      </c>
      <c r="D9" s="45">
        <v>96.8</v>
      </c>
      <c r="E9" s="45">
        <v>108.5</v>
      </c>
      <c r="F9" s="45">
        <v>109.4</v>
      </c>
    </row>
    <row r="10" spans="1:6" ht="12" customHeight="1">
      <c r="A10" s="32">
        <f t="shared" si="0"/>
        <v>7</v>
      </c>
      <c r="B10" s="40">
        <v>38188.583333333336</v>
      </c>
      <c r="C10" s="48">
        <v>97.7</v>
      </c>
      <c r="D10" s="45">
        <v>96.8</v>
      </c>
      <c r="E10" s="45">
        <v>110.3</v>
      </c>
      <c r="F10" s="45">
        <v>111.2</v>
      </c>
    </row>
    <row r="11" spans="1:6" ht="12" customHeight="1">
      <c r="A11" s="32">
        <f t="shared" si="0"/>
        <v>8</v>
      </c>
      <c r="B11" s="40">
        <v>38188.625</v>
      </c>
      <c r="C11" s="48">
        <v>96.8</v>
      </c>
      <c r="D11" s="45">
        <v>96.8</v>
      </c>
      <c r="E11" s="45">
        <v>109.4</v>
      </c>
      <c r="F11" s="45">
        <v>111.2</v>
      </c>
    </row>
    <row r="12" spans="1:6" ht="12" customHeight="1">
      <c r="A12" s="32">
        <f t="shared" si="0"/>
        <v>9</v>
      </c>
      <c r="B12" s="40">
        <v>38188.666666666664</v>
      </c>
      <c r="C12" s="48">
        <v>92.3</v>
      </c>
      <c r="D12" s="45">
        <v>95</v>
      </c>
      <c r="E12" s="45">
        <v>108.5</v>
      </c>
      <c r="F12" s="45">
        <v>110.3</v>
      </c>
    </row>
    <row r="13" spans="1:6" ht="12" customHeight="1">
      <c r="A13" s="32">
        <f t="shared" si="0"/>
        <v>10</v>
      </c>
      <c r="B13" s="40">
        <v>38188.708333333336</v>
      </c>
      <c r="C13" s="48">
        <v>93.2</v>
      </c>
      <c r="D13" s="45">
        <v>95</v>
      </c>
      <c r="E13" s="45">
        <v>107.6</v>
      </c>
      <c r="F13" s="45">
        <v>110.3</v>
      </c>
    </row>
    <row r="14" spans="1:6" ht="12" customHeight="1">
      <c r="A14" s="32">
        <f t="shared" si="0"/>
        <v>11</v>
      </c>
      <c r="B14" s="40">
        <v>38188.75</v>
      </c>
      <c r="C14" s="48">
        <v>93.2</v>
      </c>
      <c r="D14" s="45">
        <v>94.1</v>
      </c>
      <c r="E14" s="45">
        <v>106.7</v>
      </c>
      <c r="F14" s="45">
        <v>109.4</v>
      </c>
    </row>
    <row r="15" spans="1:6" ht="12" customHeight="1">
      <c r="A15" s="32">
        <f t="shared" si="0"/>
        <v>12</v>
      </c>
      <c r="B15" s="40">
        <v>38188.791666666664</v>
      </c>
      <c r="C15" s="48">
        <v>86.9</v>
      </c>
      <c r="D15" s="45">
        <v>93.2</v>
      </c>
      <c r="E15" s="45">
        <v>105.8</v>
      </c>
      <c r="F15" s="45">
        <v>109.4</v>
      </c>
    </row>
    <row r="16" spans="1:6" ht="12" customHeight="1">
      <c r="A16" s="32">
        <f t="shared" si="0"/>
        <v>13</v>
      </c>
      <c r="B16" s="40">
        <v>38188.833333333336</v>
      </c>
      <c r="C16" s="48">
        <v>80.6</v>
      </c>
      <c r="D16" s="45">
        <v>92.3</v>
      </c>
      <c r="E16" s="45">
        <v>104.9</v>
      </c>
      <c r="F16" s="45">
        <v>108.5</v>
      </c>
    </row>
    <row r="17" spans="1:6" ht="12" customHeight="1">
      <c r="A17" s="32">
        <f t="shared" si="0"/>
        <v>14</v>
      </c>
      <c r="B17" s="40">
        <v>38188.875</v>
      </c>
      <c r="C17" s="48">
        <v>78.8</v>
      </c>
      <c r="D17" s="45">
        <v>91.4</v>
      </c>
      <c r="E17" s="45">
        <v>104</v>
      </c>
      <c r="F17" s="45">
        <v>107.6</v>
      </c>
    </row>
    <row r="18" spans="1:6" ht="12" customHeight="1">
      <c r="A18" s="32">
        <f t="shared" si="0"/>
        <v>15</v>
      </c>
      <c r="B18" s="40">
        <v>38188.916666666664</v>
      </c>
      <c r="C18" s="48">
        <v>77</v>
      </c>
      <c r="D18" s="45">
        <v>90.5</v>
      </c>
      <c r="E18" s="45">
        <v>102.2</v>
      </c>
      <c r="F18" s="45">
        <v>106.7</v>
      </c>
    </row>
    <row r="19" spans="1:6" ht="12" customHeight="1">
      <c r="A19" s="32">
        <f t="shared" si="0"/>
        <v>16</v>
      </c>
      <c r="B19" s="40">
        <v>38188.958333333336</v>
      </c>
      <c r="C19" s="48">
        <v>75.2</v>
      </c>
      <c r="D19" s="45">
        <v>89.6</v>
      </c>
      <c r="E19" s="45">
        <v>101.3</v>
      </c>
      <c r="F19" s="45">
        <v>105.8</v>
      </c>
    </row>
    <row r="20" spans="1:6" ht="12" customHeight="1">
      <c r="A20" s="32">
        <f t="shared" si="0"/>
        <v>17</v>
      </c>
      <c r="B20" s="49" t="s">
        <v>51</v>
      </c>
      <c r="C20" s="48">
        <v>74.3</v>
      </c>
      <c r="D20" s="45">
        <v>89.6</v>
      </c>
      <c r="E20" s="45">
        <v>100.4</v>
      </c>
      <c r="F20" s="45">
        <v>104.9</v>
      </c>
    </row>
    <row r="21" spans="1:6" ht="12" customHeight="1">
      <c r="A21" s="32">
        <f t="shared" si="0"/>
        <v>18</v>
      </c>
      <c r="B21" s="40">
        <v>38189.041666666664</v>
      </c>
      <c r="C21" s="48">
        <v>73.4</v>
      </c>
      <c r="D21" s="45">
        <v>89.6</v>
      </c>
      <c r="E21" s="45">
        <v>99.5</v>
      </c>
      <c r="F21" s="45">
        <v>104</v>
      </c>
    </row>
    <row r="22" spans="1:6" ht="12" customHeight="1">
      <c r="A22" s="32">
        <f t="shared" si="0"/>
        <v>19</v>
      </c>
      <c r="B22" s="40">
        <v>38189.083333333336</v>
      </c>
      <c r="C22" s="48">
        <v>72.5</v>
      </c>
      <c r="D22" s="45">
        <v>92.3</v>
      </c>
      <c r="E22" s="45">
        <v>98.6</v>
      </c>
      <c r="F22" s="45">
        <v>103.1</v>
      </c>
    </row>
    <row r="23" spans="1:6" ht="12" customHeight="1">
      <c r="A23" s="32">
        <f t="shared" si="0"/>
        <v>20</v>
      </c>
      <c r="B23" s="40">
        <v>38189.125</v>
      </c>
      <c r="C23" s="48">
        <v>72.5</v>
      </c>
      <c r="D23" s="45">
        <v>95.9</v>
      </c>
      <c r="E23" s="45">
        <v>98.6</v>
      </c>
      <c r="F23" s="45">
        <v>102.2</v>
      </c>
    </row>
    <row r="24" spans="1:6" ht="12" customHeight="1">
      <c r="A24" s="32">
        <f t="shared" si="0"/>
        <v>21</v>
      </c>
      <c r="B24" s="40">
        <v>38189.166666666664</v>
      </c>
      <c r="C24" s="48">
        <v>71.6</v>
      </c>
      <c r="D24" s="45">
        <v>101.3</v>
      </c>
      <c r="E24" s="45">
        <v>99.5</v>
      </c>
      <c r="F24" s="45">
        <v>102.2</v>
      </c>
    </row>
    <row r="25" spans="1:6" ht="12" customHeight="1">
      <c r="A25" s="32">
        <f t="shared" si="0"/>
        <v>22</v>
      </c>
      <c r="B25" s="40">
        <v>38189.208333333336</v>
      </c>
      <c r="C25" s="48">
        <v>71.6</v>
      </c>
      <c r="D25" s="45">
        <v>104.9</v>
      </c>
      <c r="E25" s="45">
        <v>101.3</v>
      </c>
      <c r="F25" s="45">
        <v>101.3</v>
      </c>
    </row>
    <row r="26" spans="1:6" ht="12" customHeight="1">
      <c r="A26" s="32">
        <f t="shared" si="0"/>
        <v>23</v>
      </c>
      <c r="B26" s="40">
        <v>38189.25</v>
      </c>
      <c r="C26" s="48">
        <v>71.6</v>
      </c>
      <c r="D26" s="45">
        <v>109.4</v>
      </c>
      <c r="E26" s="45">
        <v>103.1</v>
      </c>
      <c r="F26" s="45">
        <v>102.2</v>
      </c>
    </row>
    <row r="27" spans="1:6" ht="12" customHeight="1">
      <c r="A27" s="32">
        <f t="shared" si="0"/>
        <v>24</v>
      </c>
      <c r="B27" s="40">
        <v>38189.291666666664</v>
      </c>
      <c r="C27" s="48">
        <v>73.4</v>
      </c>
      <c r="D27" s="45">
        <v>112.1</v>
      </c>
      <c r="E27" s="45">
        <v>104.9</v>
      </c>
      <c r="F27" s="45">
        <v>103.1</v>
      </c>
    </row>
    <row r="28" spans="1:6" ht="12" customHeight="1">
      <c r="A28" s="32">
        <f t="shared" si="0"/>
        <v>25</v>
      </c>
      <c r="B28" s="40">
        <v>38189.333333333336</v>
      </c>
      <c r="C28" s="48">
        <v>75.2</v>
      </c>
      <c r="D28" s="45">
        <v>111.2</v>
      </c>
      <c r="E28" s="45">
        <v>106.7</v>
      </c>
      <c r="F28" s="45">
        <v>103.1</v>
      </c>
    </row>
    <row r="29" spans="1:6" ht="12" customHeight="1">
      <c r="A29" s="32">
        <f t="shared" si="0"/>
        <v>26</v>
      </c>
      <c r="B29" s="40">
        <v>38189.375</v>
      </c>
      <c r="C29" s="48">
        <v>83.3</v>
      </c>
      <c r="D29" s="45">
        <v>113</v>
      </c>
      <c r="E29" s="45">
        <v>107.6</v>
      </c>
      <c r="F29" s="45">
        <v>104</v>
      </c>
    </row>
    <row r="30" spans="1:6" ht="12" customHeight="1">
      <c r="A30" s="32">
        <f t="shared" si="0"/>
        <v>27</v>
      </c>
      <c r="B30" s="40">
        <v>38189.416666666664</v>
      </c>
      <c r="C30" s="48">
        <v>88.7</v>
      </c>
      <c r="D30" s="45">
        <v>113</v>
      </c>
      <c r="E30" s="45">
        <v>108.5</v>
      </c>
      <c r="F30" s="45">
        <v>104.9</v>
      </c>
    </row>
    <row r="31" spans="1:6" ht="12" customHeight="1">
      <c r="A31" s="32">
        <f t="shared" si="0"/>
        <v>28</v>
      </c>
      <c r="B31" s="40">
        <v>38189.458333333336</v>
      </c>
      <c r="C31" s="48">
        <v>92.3</v>
      </c>
      <c r="D31" s="45">
        <v>99.5</v>
      </c>
      <c r="E31" s="45">
        <v>108.5</v>
      </c>
      <c r="F31" s="45">
        <v>105.8</v>
      </c>
    </row>
    <row r="32" spans="1:6" ht="12" customHeight="1">
      <c r="A32" s="32">
        <f t="shared" si="0"/>
        <v>29</v>
      </c>
      <c r="B32" s="40">
        <v>38189.5</v>
      </c>
      <c r="C32" s="48">
        <v>93.2</v>
      </c>
      <c r="D32" s="45">
        <v>95.9</v>
      </c>
      <c r="E32" s="45">
        <v>106.7</v>
      </c>
      <c r="F32" s="45">
        <v>105.8</v>
      </c>
    </row>
    <row r="33" spans="1:6" ht="12" customHeight="1">
      <c r="A33" s="32">
        <f t="shared" si="0"/>
        <v>30</v>
      </c>
      <c r="B33" s="40">
        <v>38189.541666666664</v>
      </c>
      <c r="C33" s="48">
        <v>95</v>
      </c>
      <c r="D33" s="45">
        <v>95.9</v>
      </c>
      <c r="E33" s="45">
        <v>104.9</v>
      </c>
      <c r="F33" s="45">
        <v>105.8</v>
      </c>
    </row>
    <row r="34" spans="1:6" ht="12" customHeight="1">
      <c r="A34" s="32">
        <f t="shared" si="0"/>
        <v>31</v>
      </c>
      <c r="B34" s="40">
        <v>38189.583333333336</v>
      </c>
      <c r="C34" s="48">
        <v>95.9</v>
      </c>
      <c r="D34" s="45">
        <v>94.1</v>
      </c>
      <c r="E34" s="45">
        <v>103.1</v>
      </c>
      <c r="F34" s="45">
        <v>104.9</v>
      </c>
    </row>
    <row r="35" spans="1:6" ht="12" customHeight="1">
      <c r="A35" s="32">
        <f t="shared" si="0"/>
        <v>32</v>
      </c>
      <c r="B35" s="40">
        <v>38189.625</v>
      </c>
      <c r="C35" s="48">
        <v>94.1</v>
      </c>
      <c r="D35" s="45">
        <v>93.2</v>
      </c>
      <c r="E35" s="45">
        <v>102.2</v>
      </c>
      <c r="F35" s="45">
        <v>104</v>
      </c>
    </row>
    <row r="36" spans="1:6" ht="12" customHeight="1">
      <c r="A36" s="32">
        <f t="shared" si="0"/>
        <v>33</v>
      </c>
      <c r="B36" s="40">
        <v>38189.666666666664</v>
      </c>
      <c r="C36" s="48">
        <v>99.5</v>
      </c>
      <c r="D36" s="45">
        <v>92.3</v>
      </c>
      <c r="E36" s="45">
        <v>101.3</v>
      </c>
      <c r="F36" s="45">
        <v>104</v>
      </c>
    </row>
    <row r="37" spans="1:6" ht="12" customHeight="1">
      <c r="A37" s="32">
        <f t="shared" si="0"/>
        <v>34</v>
      </c>
      <c r="B37" s="40">
        <v>38189.708333333336</v>
      </c>
      <c r="C37" s="48">
        <v>90.5</v>
      </c>
      <c r="D37" s="45">
        <v>91.4</v>
      </c>
      <c r="E37" s="45">
        <v>99.5</v>
      </c>
      <c r="F37" s="45">
        <v>103.1</v>
      </c>
    </row>
    <row r="38" spans="1:6" ht="12" customHeight="1">
      <c r="A38" s="32">
        <f t="shared" si="0"/>
        <v>35</v>
      </c>
      <c r="B38" s="40">
        <v>38189.75</v>
      </c>
      <c r="C38" s="48">
        <v>76.1</v>
      </c>
      <c r="D38" s="45">
        <v>90.5</v>
      </c>
      <c r="E38" s="45">
        <v>98.6</v>
      </c>
      <c r="F38" s="45">
        <v>102.2</v>
      </c>
    </row>
    <row r="39" spans="1:6" ht="12" customHeight="1">
      <c r="A39" s="32">
        <f t="shared" si="0"/>
        <v>36</v>
      </c>
      <c r="B39" s="40">
        <v>38189.791666666664</v>
      </c>
      <c r="C39" s="48">
        <v>77</v>
      </c>
      <c r="D39" s="45">
        <v>90.5</v>
      </c>
      <c r="E39" s="45">
        <v>97.7</v>
      </c>
      <c r="F39" s="45">
        <v>101.3</v>
      </c>
    </row>
    <row r="40" spans="1:6" ht="12" customHeight="1">
      <c r="A40" s="32">
        <f t="shared" si="0"/>
        <v>37</v>
      </c>
      <c r="B40" s="40">
        <v>38189.833333333336</v>
      </c>
      <c r="C40" s="48">
        <v>77.9</v>
      </c>
      <c r="D40" s="45">
        <v>89.6</v>
      </c>
      <c r="E40" s="45">
        <v>97.7</v>
      </c>
      <c r="F40" s="45">
        <v>100.4</v>
      </c>
    </row>
    <row r="41" spans="1:6" ht="12" customHeight="1">
      <c r="A41" s="32">
        <f t="shared" si="0"/>
        <v>38</v>
      </c>
      <c r="B41" s="40">
        <v>38189.875</v>
      </c>
      <c r="C41" s="48">
        <v>77</v>
      </c>
      <c r="D41" s="45">
        <v>88.7</v>
      </c>
      <c r="E41" s="45">
        <v>96.8</v>
      </c>
      <c r="F41" s="45">
        <v>100.4</v>
      </c>
    </row>
    <row r="42" spans="1:6" ht="12" customHeight="1">
      <c r="A42" s="32">
        <f t="shared" si="0"/>
        <v>39</v>
      </c>
      <c r="B42" s="40">
        <v>38189.916666666664</v>
      </c>
      <c r="C42" s="48">
        <v>77</v>
      </c>
      <c r="D42" s="45">
        <v>87.8</v>
      </c>
      <c r="E42" s="45">
        <v>95.9</v>
      </c>
      <c r="F42" s="45">
        <v>99.5</v>
      </c>
    </row>
    <row r="43" spans="1:6" ht="12" customHeight="1">
      <c r="A43" s="32">
        <f t="shared" si="0"/>
        <v>40</v>
      </c>
      <c r="B43" s="40">
        <v>38189.958333333336</v>
      </c>
      <c r="C43" s="48">
        <v>76.1</v>
      </c>
      <c r="D43" s="45">
        <v>86.9</v>
      </c>
      <c r="E43" s="45">
        <v>95</v>
      </c>
      <c r="F43" s="45">
        <v>98.6</v>
      </c>
    </row>
    <row r="44" spans="1:6" ht="12" customHeight="1">
      <c r="A44" s="32">
        <f t="shared" si="0"/>
        <v>41</v>
      </c>
      <c r="B44" s="49" t="s">
        <v>52</v>
      </c>
      <c r="C44" s="48">
        <v>76.1</v>
      </c>
      <c r="D44" s="45">
        <v>86.9</v>
      </c>
      <c r="E44" s="45">
        <v>94.1</v>
      </c>
      <c r="F44" s="45">
        <v>97.7</v>
      </c>
    </row>
    <row r="45" spans="1:6" ht="12" customHeight="1">
      <c r="A45" s="32">
        <f t="shared" si="0"/>
        <v>42</v>
      </c>
      <c r="B45" s="40">
        <v>38190.041666666664</v>
      </c>
      <c r="C45" s="48">
        <v>76.1</v>
      </c>
      <c r="D45" s="45">
        <v>87.8</v>
      </c>
      <c r="E45" s="45">
        <v>94.1</v>
      </c>
      <c r="F45" s="45">
        <v>97.7</v>
      </c>
    </row>
    <row r="46" spans="1:6" ht="12" customHeight="1">
      <c r="A46" s="32">
        <f t="shared" si="0"/>
        <v>43</v>
      </c>
      <c r="B46" s="40">
        <v>38190.083333333336</v>
      </c>
      <c r="C46" s="48">
        <v>76.1</v>
      </c>
      <c r="D46" s="45">
        <v>91.4</v>
      </c>
      <c r="E46" s="45">
        <v>93.2</v>
      </c>
      <c r="F46" s="45">
        <v>96.8</v>
      </c>
    </row>
    <row r="47" spans="1:6" ht="12" customHeight="1">
      <c r="A47" s="32">
        <f t="shared" si="0"/>
        <v>44</v>
      </c>
      <c r="B47" s="40">
        <v>38190.125</v>
      </c>
      <c r="C47" s="48">
        <v>75.2</v>
      </c>
      <c r="D47" s="45">
        <v>95</v>
      </c>
      <c r="E47" s="45">
        <v>94.1</v>
      </c>
      <c r="F47" s="45">
        <v>96.8</v>
      </c>
    </row>
    <row r="48" spans="1:6" ht="12" customHeight="1">
      <c r="A48" s="32">
        <f t="shared" si="0"/>
        <v>45</v>
      </c>
      <c r="B48" s="40">
        <v>38190.166666666664</v>
      </c>
      <c r="C48" s="48">
        <v>75.2</v>
      </c>
      <c r="D48" s="45">
        <v>100.4</v>
      </c>
      <c r="E48" s="45">
        <v>95</v>
      </c>
      <c r="F48" s="45">
        <v>96.8</v>
      </c>
    </row>
    <row r="49" spans="1:6" ht="12" customHeight="1">
      <c r="A49" s="32">
        <f t="shared" si="0"/>
        <v>46</v>
      </c>
      <c r="B49" s="40">
        <v>38190.208333333336</v>
      </c>
      <c r="C49" s="48">
        <v>74.3</v>
      </c>
      <c r="D49" s="45">
        <v>104.9</v>
      </c>
      <c r="E49" s="45">
        <v>96.8</v>
      </c>
      <c r="F49" s="45">
        <v>96.8</v>
      </c>
    </row>
    <row r="50" spans="1:6" ht="12" customHeight="1">
      <c r="A50" s="32">
        <f t="shared" si="0"/>
        <v>47</v>
      </c>
      <c r="B50" s="40">
        <v>38190.25</v>
      </c>
      <c r="C50" s="48">
        <v>74.3</v>
      </c>
      <c r="D50" s="45">
        <v>97.7</v>
      </c>
      <c r="E50" s="45">
        <v>98.6</v>
      </c>
      <c r="F50" s="45">
        <v>97.7</v>
      </c>
    </row>
    <row r="51" spans="1:6" ht="12" customHeight="1">
      <c r="A51" s="32">
        <f t="shared" si="0"/>
        <v>48</v>
      </c>
      <c r="B51" s="40">
        <v>38190.291666666664</v>
      </c>
      <c r="C51" s="48">
        <v>75.2</v>
      </c>
      <c r="D51" s="45">
        <v>90.5</v>
      </c>
      <c r="E51" s="45">
        <v>97.7</v>
      </c>
      <c r="F51" s="45">
        <v>97.7</v>
      </c>
    </row>
  </sheetData>
  <mergeCells count="4">
    <mergeCell ref="A1:A2"/>
    <mergeCell ref="D1:F1"/>
    <mergeCell ref="B1:B2"/>
    <mergeCell ref="C1:C2"/>
  </mergeCells>
  <printOptions/>
  <pageMargins left="0.89" right="0.89" top="1" bottom="0.7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Frank McCullough</Manager>
  <Company>Center for Transportation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PavePro</dc:title>
  <dc:subject>Concrete Temperature Management</dc:subject>
  <dc:creator>Anton K. Schindler</dc:creator>
  <cp:keywords>Concrete Temperature Prediction</cp:keywords>
  <dc:description>Developed under TxDOT Project 1700
Research Leader: Dr. Frank McCullough</dc:description>
  <cp:lastModifiedBy>kim</cp:lastModifiedBy>
  <cp:lastPrinted>2006-03-16T18:12:46Z</cp:lastPrinted>
  <dcterms:created xsi:type="dcterms:W3CDTF">2000-08-28T16:33:50Z</dcterms:created>
  <dcterms:modified xsi:type="dcterms:W3CDTF">2006-03-17T02:58:29Z</dcterms:modified>
  <cp:category>Concrete Paving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1700</vt:lpwstr>
  </property>
  <property fmtid="{D5CDD505-2E9C-101B-9397-08002B2CF9AE}" pid="3" name="Owner">
    <vt:lpwstr>Anton K. Schindler</vt:lpwstr>
  </property>
</Properties>
</file>